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730" windowHeight="11130" tabRatio="905" activeTab="1"/>
  </bookViews>
  <sheets>
    <sheet name="Раздел1" sheetId="1" r:id="rId1"/>
    <sheet name="Раздел2 (2)" sheetId="22" r:id="rId2"/>
    <sheet name="заработная плата 111" sheetId="16" r:id="rId3"/>
    <sheet name="налоги 119 " sheetId="17" r:id="rId4"/>
    <sheet name="закупки обл 611" sheetId="18" r:id="rId5"/>
    <sheet name="налоги 290" sheetId="19" r:id="rId6"/>
    <sheet name="закупки мест 611" sheetId="20" r:id="rId7"/>
    <sheet name="закупки вб" sheetId="21" r:id="rId8"/>
    <sheet name="закупки мест 612" sheetId="23" r:id="rId9"/>
  </sheets>
  <definedNames>
    <definedName name="_xlnm.Print_Titles" localSheetId="0">Раздел1!$24:$27</definedName>
    <definedName name="_xlnm.Print_Titles" localSheetId="1">'Раздел2 (2)'!$3:$6</definedName>
    <definedName name="_xlnm.Print_Area" localSheetId="7">'закупки вб'!$A$1:$N$17</definedName>
    <definedName name="_xlnm.Print_Area" localSheetId="6">'закупки мест 611'!$A$1:$O$68</definedName>
    <definedName name="_xlnm.Print_Area" localSheetId="8">'закупки мест 612'!$A$1:$O$11</definedName>
    <definedName name="_xlnm.Print_Area" localSheetId="2">'заработная плата 111'!$A$1:$O$32</definedName>
    <definedName name="_xlnm.Print_Area" localSheetId="3">'налоги 119 '!$A$1:$M$45</definedName>
    <definedName name="_xlnm.Print_Area" localSheetId="0">Раздел1!$A$1:$BZ$119</definedName>
    <definedName name="_xlnm.Print_Area" localSheetId="1">'Раздел2 (2)'!$A$1:$BX$73</definedName>
  </definedNames>
  <calcPr calcId="162913"/>
</workbook>
</file>

<file path=xl/calcChain.xml><?xml version="1.0" encoding="utf-8"?>
<calcChain xmlns="http://schemas.openxmlformats.org/spreadsheetml/2006/main">
  <c r="CC96" i="1" l="1"/>
  <c r="Q40" i="18"/>
  <c r="P40" i="18"/>
  <c r="J29" i="16"/>
  <c r="H13" i="16"/>
  <c r="AW20" i="22"/>
  <c r="BD20" i="22"/>
  <c r="BK20" i="22"/>
  <c r="BK63" i="1"/>
  <c r="BK59" i="1"/>
  <c r="BD63" i="1"/>
  <c r="BD59" i="1"/>
  <c r="AW96" i="1"/>
  <c r="AW63" i="1"/>
  <c r="AW59" i="1"/>
  <c r="AW98" i="1"/>
  <c r="AW42" i="1"/>
  <c r="L10" i="23" l="1"/>
  <c r="J68" i="20"/>
  <c r="J14" i="16" l="1"/>
  <c r="H12" i="16"/>
  <c r="BK35" i="22" l="1"/>
  <c r="BD35" i="22"/>
  <c r="AW35" i="22"/>
  <c r="BK29" i="22"/>
  <c r="BD29" i="22"/>
  <c r="AW29" i="22"/>
  <c r="BK25" i="22"/>
  <c r="BK42" i="22" s="1"/>
  <c r="BD25" i="22"/>
  <c r="BD19" i="22" s="1"/>
  <c r="AW25" i="22"/>
  <c r="BK23" i="22"/>
  <c r="BD23" i="22"/>
  <c r="AW23" i="22"/>
  <c r="BK11" i="22"/>
  <c r="BK10" i="22" s="1"/>
  <c r="BD11" i="22"/>
  <c r="BD10" i="22" s="1"/>
  <c r="AW11" i="22"/>
  <c r="AW10" i="22" s="1"/>
  <c r="BK19" i="22" l="1"/>
  <c r="AW42" i="22"/>
  <c r="AW19" i="22"/>
  <c r="BD42" i="22"/>
  <c r="CB63" i="1" l="1"/>
  <c r="L68" i="20"/>
  <c r="N68" i="20"/>
  <c r="CD59" i="1" l="1"/>
  <c r="CD63" i="1"/>
  <c r="CC63" i="1" l="1"/>
  <c r="CC59" i="1"/>
  <c r="AW62" i="1"/>
  <c r="AW93" i="1" l="1"/>
  <c r="AW7" i="22" s="1"/>
  <c r="AW77" i="1"/>
  <c r="CB42" i="22" l="1"/>
  <c r="CB19" i="22"/>
  <c r="J17" i="21"/>
  <c r="L54" i="20"/>
  <c r="L41" i="20"/>
  <c r="H18" i="20"/>
  <c r="H16" i="20"/>
  <c r="M14" i="20"/>
  <c r="CD98" i="1" s="1"/>
  <c r="K14" i="20"/>
  <c r="CC98" i="1" s="1"/>
  <c r="I14" i="20"/>
  <c r="CB98" i="1" s="1"/>
  <c r="H13" i="20"/>
  <c r="H11" i="20"/>
  <c r="H10" i="20"/>
  <c r="M8" i="20"/>
  <c r="CD96" i="1" s="1"/>
  <c r="K8" i="20"/>
  <c r="I8" i="20"/>
  <c r="J15" i="19"/>
  <c r="CB77" i="1" s="1"/>
  <c r="L12" i="19"/>
  <c r="N12" i="19" s="1"/>
  <c r="L11" i="19"/>
  <c r="N11" i="19" s="1"/>
  <c r="L10" i="19"/>
  <c r="N10" i="19" s="1"/>
  <c r="L9" i="19"/>
  <c r="N48" i="18"/>
  <c r="N40" i="18"/>
  <c r="L28" i="18"/>
  <c r="N13" i="18"/>
  <c r="K11" i="18"/>
  <c r="L37" i="17"/>
  <c r="M37" i="17" s="1"/>
  <c r="M32" i="17"/>
  <c r="L32" i="17"/>
  <c r="L39" i="17" s="1"/>
  <c r="M39" i="17" s="1"/>
  <c r="J32" i="17"/>
  <c r="J42" i="17" s="1"/>
  <c r="K42" i="17" s="1"/>
  <c r="M49" i="17"/>
  <c r="M52" i="17" s="1"/>
  <c r="K49" i="17"/>
  <c r="K52" i="17" s="1"/>
  <c r="I49" i="17"/>
  <c r="I52" i="17" s="1"/>
  <c r="L11" i="17"/>
  <c r="L21" i="17" s="1"/>
  <c r="M21" i="17" s="1"/>
  <c r="O47" i="16"/>
  <c r="N47" i="16"/>
  <c r="M47" i="16"/>
  <c r="H31" i="16"/>
  <c r="F31" i="16"/>
  <c r="E31" i="16"/>
  <c r="D31" i="16"/>
  <c r="K29" i="16"/>
  <c r="M29" i="16" s="1"/>
  <c r="P30" i="16" s="1"/>
  <c r="J31" i="16"/>
  <c r="O63" i="16"/>
  <c r="O65" i="16" s="1"/>
  <c r="J11" i="17"/>
  <c r="H16" i="16"/>
  <c r="F16" i="16"/>
  <c r="D16" i="16"/>
  <c r="J16" i="16"/>
  <c r="K14" i="16"/>
  <c r="M14" i="16" s="1"/>
  <c r="E16" i="16"/>
  <c r="K12" i="16"/>
  <c r="M12" i="16" s="1"/>
  <c r="CB96" i="1" l="1"/>
  <c r="M19" i="21"/>
  <c r="M20" i="20"/>
  <c r="K20" i="20"/>
  <c r="I20" i="20"/>
  <c r="L15" i="19"/>
  <c r="L42" i="17"/>
  <c r="M42" i="17" s="1"/>
  <c r="D63" i="16"/>
  <c r="P31" i="16"/>
  <c r="M31" i="16"/>
  <c r="H32" i="17" s="1"/>
  <c r="K11" i="17"/>
  <c r="J18" i="17"/>
  <c r="K18" i="17" s="1"/>
  <c r="J21" i="17"/>
  <c r="K21" i="17" s="1"/>
  <c r="J16" i="17"/>
  <c r="K16" i="17" s="1"/>
  <c r="K31" i="16"/>
  <c r="N63" i="16"/>
  <c r="N65" i="16" s="1"/>
  <c r="L18" i="17"/>
  <c r="M18" i="17" s="1"/>
  <c r="M11" i="17"/>
  <c r="J39" i="17"/>
  <c r="K39" i="17" s="1"/>
  <c r="K13" i="16"/>
  <c r="M13" i="16" s="1"/>
  <c r="M16" i="16" s="1"/>
  <c r="P14" i="16" s="1"/>
  <c r="L16" i="17"/>
  <c r="M16" i="17" s="1"/>
  <c r="K32" i="17"/>
  <c r="N9" i="19"/>
  <c r="N15" i="19" s="1"/>
  <c r="J37" i="17"/>
  <c r="K37" i="17" s="1"/>
  <c r="CB59" i="1" l="1"/>
  <c r="M63" i="16"/>
  <c r="M65" i="16" s="1"/>
  <c r="P16" i="16"/>
  <c r="K16" i="16"/>
  <c r="H11" i="17"/>
  <c r="H39" i="17"/>
  <c r="I39" i="17" s="1"/>
  <c r="H42" i="17"/>
  <c r="I42" i="17" s="1"/>
  <c r="H37" i="17"/>
  <c r="I37" i="17" s="1"/>
  <c r="I32" i="17"/>
  <c r="AW107" i="1"/>
  <c r="AW103" i="1"/>
  <c r="AW99" i="1"/>
  <c r="BD93" i="1"/>
  <c r="BD7" i="22" s="1"/>
  <c r="BK93" i="1"/>
  <c r="BK7" i="22" s="1"/>
  <c r="AW35" i="1"/>
  <c r="AW30" i="1" s="1"/>
  <c r="AW31" i="1"/>
  <c r="BD54" i="1"/>
  <c r="BK54" i="1"/>
  <c r="AW54" i="1"/>
  <c r="BD35" i="1"/>
  <c r="BK35" i="1"/>
  <c r="BD31" i="1"/>
  <c r="BK31" i="1"/>
  <c r="CD42" i="22" l="1"/>
  <c r="CD19" i="22"/>
  <c r="CC19" i="22"/>
  <c r="CC42" i="22"/>
  <c r="H18" i="17"/>
  <c r="I18" i="17" s="1"/>
  <c r="H21" i="17"/>
  <c r="I21" i="17" s="1"/>
  <c r="H16" i="17"/>
  <c r="I16" i="17" s="1"/>
  <c r="I11" i="17"/>
  <c r="BD107" i="1"/>
  <c r="BK107" i="1"/>
  <c r="BD103" i="1"/>
  <c r="BK103" i="1"/>
  <c r="BD99" i="1"/>
  <c r="BK99" i="1"/>
  <c r="BD77" i="1"/>
  <c r="CC77" i="1" s="1"/>
  <c r="BK77" i="1"/>
  <c r="CD77" i="1" s="1"/>
  <c r="BD71" i="1"/>
  <c r="BD70" i="1" s="1"/>
  <c r="BK71" i="1"/>
  <c r="BK70" i="1" s="1"/>
  <c r="AW71" i="1"/>
  <c r="AW70" i="1" s="1"/>
  <c r="BK62" i="1"/>
  <c r="BK58" i="1" s="1"/>
  <c r="BK57" i="1" s="1"/>
  <c r="BD62" i="1"/>
  <c r="BD58" i="1" s="1"/>
  <c r="BD57" i="1" s="1"/>
  <c r="AW58" i="1"/>
  <c r="AW57" i="1" s="1"/>
  <c r="CB27" i="1" s="1"/>
  <c r="BK42" i="1"/>
  <c r="BK30" i="1" s="1"/>
  <c r="BD42" i="1"/>
  <c r="BD30" i="1" s="1"/>
  <c r="CD27" i="1" l="1"/>
  <c r="CC27" i="1"/>
</calcChain>
</file>

<file path=xl/sharedStrings.xml><?xml version="1.0" encoding="utf-8"?>
<sst xmlns="http://schemas.openxmlformats.org/spreadsheetml/2006/main" count="894" uniqueCount="528">
  <si>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</si>
  <si>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</si>
  <si>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</si>
  <si>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</si>
  <si>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</si>
  <si>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</si>
  <si>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</si>
  <si>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</si>
  <si>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</si>
  <si>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</si>
  <si>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</si>
  <si>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</si>
  <si>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</si>
  <si>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</si>
  <si>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</si>
  <si>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</si>
  <si>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</si>
  <si>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</si>
  <si>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</si>
  <si>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</si>
  <si>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</si>
  <si>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</si>
  <si>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</si>
  <si>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</si>
  <si>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</si>
  <si>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</si>
  <si>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</si>
  <si>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</si>
  <si>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</si>
  <si>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</si>
  <si>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</si>
  <si>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</si>
  <si>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</si>
  <si>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</si>
  <si>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</si>
  <si>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</si>
  <si>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</si>
  <si>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</si>
  <si>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</si>
  <si>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</si>
  <si>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</si>
  <si>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</si>
  <si>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</si>
  <si>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</si>
  <si>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</si>
  <si>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</si>
  <si>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</si>
  <si>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</si>
  <si>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</si>
  <si>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</si>
  <si>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</si>
  <si>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</si>
  <si>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</si>
  <si>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</si>
  <si>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</si>
  <si>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</si>
  <si>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</si>
  <si>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</si>
  <si>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</si>
  <si>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</si>
  <si>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</si>
  <si>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</si>
  <si>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</si>
  <si>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</si>
  <si>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</si>
  <si>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</si>
  <si>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</si>
  <si>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</si>
  <si>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</si>
  <si>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</si>
  <si>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</si>
  <si>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</si>
  <si>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</si>
  <si>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</si>
  <si>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</si>
  <si>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</si>
  <si>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</si>
  <si>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</si>
  <si>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</si>
  <si>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</si>
  <si>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</si>
  <si>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</si>
  <si>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</si>
  <si>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</si>
  <si>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</si>
  <si>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</si>
  <si>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</si>
  <si>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</si>
  <si>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</si>
  <si>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</si>
  <si>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</si>
  <si>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</si>
  <si>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</si>
  <si>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</si>
  <si>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</si>
  <si>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</si>
  <si>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</si>
  <si>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</si>
  <si>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</si>
  <si>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</si>
  <si>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</si>
  <si>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</si>
  <si>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</si>
  <si>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</si>
  <si>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</si>
  <si>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</si>
  <si>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</si>
  <si>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</si>
  <si>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</si>
  <si>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</si>
  <si>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</si>
  <si>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</si>
  <si>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</si>
  <si>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</si>
  <si>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</si>
  <si>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</si>
  <si>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</si>
  <si>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</si>
  <si>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</si>
  <si>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</si>
  <si>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</si>
  <si>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</si>
  <si>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</si>
  <si>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</si>
  <si>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</si>
  <si>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</si>
  <si>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</si>
  <si>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</si>
  <si>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</si>
  <si>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</si>
  <si>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</si>
  <si>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</si>
  <si>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</si>
  <si>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</si>
  <si>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</si>
  <si>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</si>
  <si>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</si>
  <si>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</si>
  <si>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</si>
  <si>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</si>
  <si>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</si>
  <si>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</si>
  <si>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</si>
  <si>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</si>
  <si>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</si>
  <si>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</si>
  <si>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</si>
  <si>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</si>
  <si>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</si>
  <si>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</si>
  <si>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</si>
  <si>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</si>
  <si>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</si>
  <si>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</si>
  <si>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</si>
  <si>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</si>
  <si>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</si>
  <si>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</si>
  <si>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</si>
  <si>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</si>
  <si>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</si>
  <si>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</si>
  <si>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</si>
  <si>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</si>
  <si>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</si>
  <si>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</si>
  <si>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</si>
  <si>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</si>
  <si>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</si>
  <si>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</si>
  <si>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</si>
  <si>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</si>
  <si>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</si>
  <si>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</si>
  <si>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</si>
  <si>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</si>
  <si>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</si>
  <si>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</si>
  <si>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</si>
  <si>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</si>
  <si>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</si>
  <si>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</si>
  <si>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</si>
  <si>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</si>
  <si>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</si>
  <si>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</si>
  <si>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</si>
  <si>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</si>
  <si>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</si>
  <si>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</si>
  <si>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</si>
  <si>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</si>
  <si>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</si>
  <si>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</si>
  <si>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</si>
  <si>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</si>
  <si>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</si>
  <si>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</si>
  <si>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</si>
  <si>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</si>
  <si>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</si>
  <si>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</si>
  <si>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</si>
  <si>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</si>
  <si>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</si>
  <si>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</si>
  <si>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</si>
  <si>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</si>
  <si>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</si>
  <si>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</si>
  <si>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</si>
  <si>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</si>
  <si>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</si>
  <si>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</si>
  <si>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</si>
  <si>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</si>
  <si>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</si>
  <si>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</si>
  <si>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</si>
  <si>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</si>
  <si>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</si>
  <si>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</si>
  <si>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</si>
  <si>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</si>
  <si>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</si>
  <si>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</si>
  <si>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</si>
  <si>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</si>
  <si>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</si>
  <si>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</si>
  <si>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</si>
  <si>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</si>
  <si>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</si>
  <si>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</si>
  <si>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</si>
  <si>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</si>
  <si>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</si>
  <si>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</si>
  <si>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</si>
  <si>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</si>
  <si>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</si>
  <si>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</si>
  <si>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</si>
  <si>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</si>
  <si>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</si>
  <si>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</si>
  <si>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</si>
  <si>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</si>
  <si>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</si>
  <si>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</si>
  <si>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</si>
  <si>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</si>
  <si>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</si>
  <si>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</si>
  <si>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</si>
  <si>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</si>
  <si>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</si>
  <si>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</si>
  <si>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</si>
  <si>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</si>
  <si>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</si>
  <si>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</si>
  <si>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</si>
  <si>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</si>
  <si>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</si>
  <si>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</si>
  <si>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</si>
  <si>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</si>
  <si>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</si>
  <si>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</si>
  <si>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</si>
  <si>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</si>
  <si>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</si>
  <si>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</si>
  <si>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</si>
  <si>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</si>
  <si>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</si>
  <si>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</si>
  <si>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</si>
  <si>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</si>
  <si>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</si>
  <si>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</si>
  <si>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</si>
  <si>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</si>
  <si>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</si>
  <si>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</si>
  <si>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</si>
  <si>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</si>
  <si>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</si>
  <si>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</si>
  <si>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</si>
  <si>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2024</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</si>
  <si>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</si>
  <si>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</si>
  <si>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</si>
  <si>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</si>
  <si>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</si>
  <si>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</si>
  <si>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</si>
  <si>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</si>
  <si>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</si>
  <si>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</si>
  <si>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</si>
  <si>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</si>
  <si>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</si>
  <si>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</si>
  <si>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</si>
  <si>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</si>
  <si>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</si>
  <si>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</si>
  <si>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</si>
  <si>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</si>
  <si>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</si>
  <si>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</si>
  <si>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за счет субсидий, предоставляемых на финансовое обеспечение выполнения государственного (муниципального) задания</t>
  </si>
  <si>
    <t>до начала года</t>
  </si>
  <si>
    <t>экономист</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</si>
  <si>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</si>
  <si>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</si>
  <si>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</si>
  <si>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</si>
  <si>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</si>
  <si>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</si>
  <si>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</si>
  <si>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</si>
  <si>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</si>
  <si>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</si>
  <si>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</si>
  <si>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</si>
  <si>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</si>
  <si>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</si>
  <si>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</si>
  <si>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</si>
  <si>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</si>
  <si>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</si>
  <si>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</si>
  <si>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</si>
  <si>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</si>
  <si>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</si>
  <si>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</si>
  <si>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</si>
  <si>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</si>
  <si>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</si>
  <si>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</si>
  <si>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</si>
  <si>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</si>
  <si>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</si>
  <si>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</si>
  <si>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</si>
  <si>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</si>
  <si>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</si>
  <si>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</si>
  <si>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</si>
  <si>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</si>
  <si>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</si>
  <si>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</si>
  <si>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</si>
  <si>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</si>
  <si>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</si>
  <si>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</si>
  <si>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</si>
  <si>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</si>
  <si>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</si>
  <si>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</si>
  <si>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</si>
  <si>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</si>
  <si>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</si>
  <si>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</si>
  <si>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</si>
  <si>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</si>
  <si>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</si>
  <si>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</si>
  <si>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</si>
  <si>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</si>
  <si>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</si>
  <si>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</si>
  <si>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</si>
  <si>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</si>
  <si>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</si>
  <si>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</si>
  <si>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</si>
  <si>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</si>
  <si>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</si>
  <si>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</si>
  <si>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</si>
  <si>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</si>
  <si>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</si>
  <si>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</si>
  <si>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</si>
  <si>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</si>
  <si>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</si>
  <si>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</si>
  <si>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</si>
  <si>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</si>
  <si>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</si>
  <si>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</si>
  <si>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</si>
  <si>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2024 год</t>
  </si>
  <si>
    <t>Код вида расхода - 244</t>
  </si>
  <si>
    <t>1.</t>
  </si>
  <si>
    <t>Водоснабжение</t>
  </si>
  <si>
    <t>ЖБО</t>
  </si>
  <si>
    <t>ТКО</t>
  </si>
  <si>
    <t>Код вида расхода - 247</t>
  </si>
  <si>
    <t>Электроэнергия</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</si>
  <si>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</si>
  <si>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</si>
  <si>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</si>
  <si>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</si>
  <si>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</si>
  <si>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</si>
  <si>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</si>
  <si>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</si>
  <si>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</si>
  <si>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</si>
  <si>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</si>
  <si>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</si>
  <si>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</si>
  <si>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</si>
  <si>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Программное обеспечение</t>
  </si>
  <si>
    <t>5.4. Расчет (обоснование) расходов на приобретение основных средств, материальных запасов</t>
  </si>
  <si>
    <t>6. Расчет (обоснование) расходов на закупку товаров, работ, услуг</t>
  </si>
  <si>
    <t>(342) Приобретение продуктов питания</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</si>
  <si>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</si>
  <si>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</si>
  <si>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</si>
  <si>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</si>
  <si>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</si>
  <si>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</si>
  <si>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</si>
  <si>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</si>
  <si>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</si>
  <si>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</si>
  <si>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</si>
  <si>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</si>
  <si>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</si>
  <si>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</si>
  <si>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</si>
  <si>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</si>
  <si>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</si>
  <si>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</si>
  <si>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</si>
  <si>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</si>
  <si>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</si>
  <si>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</si>
  <si>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</si>
  <si>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</si>
  <si>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</si>
  <si>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</si>
  <si>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</si>
  <si>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</si>
  <si>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</si>
  <si>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</si>
  <si>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</si>
  <si>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</si>
  <si>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</si>
  <si>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Госпошлина</t>
  </si>
  <si>
    <t>ГВС</t>
  </si>
  <si>
    <t>Тепловая энергия и ГВС</t>
  </si>
  <si>
    <t>Видеонаблюдение</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</si>
  <si>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</si>
  <si>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</si>
  <si>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свет,тепло</t>
  </si>
  <si>
    <t>сверяю</t>
  </si>
  <si>
    <t xml:space="preserve">МУНИЦИПАЛЬНОЕ БЮДЖЕТНОЕ ДОШКОЛЬНОЕ ОБРАЗОВАТЕЛЬНОЕ УЧРЕЖДЕНИЕ ДЕТСКИЙ САД № 5 "ЗВОНОЧЕК"    </t>
  </si>
  <si>
    <t>О.С. Лимарева</t>
  </si>
  <si>
    <t>603У2868</t>
  </si>
  <si>
    <t>6133002752</t>
  </si>
  <si>
    <t>вода, жбо, тбо</t>
  </si>
  <si>
    <t>60313645</t>
  </si>
  <si>
    <t>000</t>
  </si>
  <si>
    <t>Всего заработная плата, руб. 2025 год</t>
  </si>
  <si>
    <t>Расчеты (обоснования) к плану финансово-хозяйственной деятельности МБДОУ № 5 "Звоночек"</t>
  </si>
  <si>
    <t>Сумма взноса, руб. 2025 год</t>
  </si>
  <si>
    <t>Налог на негативное воздействие на окружающую среду</t>
  </si>
  <si>
    <t>(343) Приобретение угля</t>
  </si>
  <si>
    <t>(346) Приобретение материальных запасов</t>
  </si>
  <si>
    <t>(346) Приобретение канц.товаров</t>
  </si>
  <si>
    <t>Контур</t>
  </si>
  <si>
    <t>Сумма, руб.           (гр. 4*гр. 5*гр. 6) 2025 год</t>
  </si>
  <si>
    <t>Сумма, руб. 2025 год</t>
  </si>
  <si>
    <t>Штрафы, пени, недоимки и иные платежи (остаток на начало 2023 года)</t>
  </si>
  <si>
    <t>(310) Мнемосхема</t>
  </si>
  <si>
    <t>этот год вся закупка</t>
  </si>
  <si>
    <t>5 вся</t>
  </si>
  <si>
    <t>2 вручную</t>
  </si>
  <si>
    <t>Дератизация/противоклещевая обработка</t>
  </si>
  <si>
    <t>Дезинсекция мусорных контейнеров</t>
  </si>
  <si>
    <t>(349) Приобретение бутилированной воды</t>
  </si>
  <si>
    <t>Реагирование на пульт вызова охраны</t>
  </si>
  <si>
    <t>Обучение сотрудников (остаток на начало 2023 года)</t>
  </si>
  <si>
    <t>Спил деревьев</t>
  </si>
  <si>
    <t>Экологическая отчетность (остаток на начало 2023 года)</t>
  </si>
  <si>
    <t>(344) Приобретение стройматериалов</t>
  </si>
  <si>
    <t>Услуги по сертификации работ по огнезащитной пропитке деревянных конструкция</t>
  </si>
  <si>
    <t>Предварительный/периодический медосмотр сотрудников, гигиеническое обучение</t>
  </si>
  <si>
    <t>Замена окон</t>
  </si>
  <si>
    <t>А.В. Дядиченко</t>
  </si>
  <si>
    <t>Контроль АПС</t>
  </si>
  <si>
    <t>(349) Приобретение СИЗ</t>
  </si>
  <si>
    <t>субсидии на иные цели</t>
  </si>
  <si>
    <t>7.1. Расчет (обоснование) расходов на оплату прочих работ, услуг</t>
  </si>
  <si>
    <t>7. Расчет (обоснование) расходов на закупку товаров, работ, услуг</t>
  </si>
  <si>
    <t>Обучение руководителя 44-ФЗ</t>
  </si>
  <si>
    <t>(346) Приобретение игрушек</t>
  </si>
  <si>
    <t xml:space="preserve">(345) Приобретение мягкого инвентаря </t>
  </si>
  <si>
    <t>(346) Приобретение чистящих, моющих средств, канцтоваров</t>
  </si>
  <si>
    <t>декабря</t>
  </si>
  <si>
    <t>29</t>
  </si>
  <si>
    <t>29.12.2023</t>
  </si>
  <si>
    <t>01</t>
  </si>
  <si>
    <t>января</t>
  </si>
  <si>
    <t>26</t>
  </si>
  <si>
    <t>на 2024 г. текущий финансовый год</t>
  </si>
  <si>
    <t>на 2025 г. первый год планового периода</t>
  </si>
  <si>
    <t>на 2026 г. второй год планового периода</t>
  </si>
  <si>
    <t>на 01.01.2024 год</t>
  </si>
  <si>
    <t>Сумма взноса, руб. 2026 год</t>
  </si>
  <si>
    <t>Сумма исчисленного налога, подлежащего уплате, руб.                             2024 год</t>
  </si>
  <si>
    <t>Сумма исчисленного налога, подлежащего уплате, руб.                                  2025 год</t>
  </si>
  <si>
    <t>Сумма исчисленного налога, подлежащего уплате, руб.                                    2026 год</t>
  </si>
  <si>
    <t>Сумма, руб.           (гр. 4*гр. 5*гр. 6) 2026 год</t>
  </si>
  <si>
    <t>Сумма, руб.             2024 год</t>
  </si>
  <si>
    <t>Сумма, руб. 2026 год</t>
  </si>
  <si>
    <t>Стоимость услуги, руб. 2024 г.</t>
  </si>
  <si>
    <t>Стоимость услуги, руб. 2025 г.</t>
  </si>
  <si>
    <t>Стоимость услуги, руб. 2026 г.</t>
  </si>
  <si>
    <t>Всего заработная плата, руб. 2026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</si>
</sst>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708">
    <xf numFmtId="0" fontId="0" fillId="0" borderId="0" xfId="0"/>
    <xf numFmtId="0" fontId="3" fillId="0" borderId="0" xfId="0" applyFont="1"/>
    <xf numFmtId="0" fontId="3" fillId="0" borderId="0" xfId="0" applyFont="1" applyAlignment="1"/>
    <xf numFmtId="0" fontId="21" fillId="0" borderId="0" xfId="0" applyFont="1"/>
    <xf numFmtId="0" fontId="22" fillId="0" borderId="0" xfId="0" applyFont="1"/>
    <xf numFmtId="0" fontId="27" fillId="0" borderId="0" xfId="0" applyFont="1"/>
    <xf numFmtId="0" fontId="33" fillId="0" borderId="16" xfId="0" applyFont="1" applyBorder="1" applyAlignment="1">
      <alignment horizontal="left"/>
    </xf>
    <xf numFmtId="0" fontId="33" fillId="3" borderId="16" xfId="0" applyFont="1" applyFill="1" applyBorder="1" applyAlignment="1">
      <alignment horizontal="left"/>
    </xf>
    <xf numFmtId="0" fontId="33" fillId="5" borderId="16" xfId="0" applyFont="1" applyFill="1" applyBorder="1" applyAlignment="1">
      <alignment horizontal="left"/>
    </xf>
    <xf numFmtId="0" fontId="3" fillId="4" borderId="0" xfId="0" applyFont="1" applyFill="1"/>
    <xf numFmtId="0" fontId="3" fillId="4" borderId="0" xfId="0" applyFont="1" applyFill="1" applyAlignment="1"/>
    <xf numFmtId="49" fontId="11" fillId="4" borderId="0" xfId="0" applyNumberFormat="1" applyFont="1" applyFill="1" applyAlignment="1">
      <alignment horizontal="left"/>
    </xf>
    <xf numFmtId="4" fontId="11" fillId="4" borderId="0" xfId="0" applyNumberFormat="1" applyFont="1" applyFill="1"/>
    <xf numFmtId="0" fontId="11" fillId="4" borderId="0" xfId="0" applyFont="1" applyFill="1"/>
    <xf numFmtId="0" fontId="11" fillId="4" borderId="0" xfId="0" applyFont="1" applyFill="1" applyBorder="1" applyAlignment="1">
      <alignment horizontal="center"/>
    </xf>
    <xf numFmtId="4" fontId="0" fillId="4" borderId="0" xfId="0" applyNumberFormat="1" applyFill="1"/>
    <xf numFmtId="0" fontId="0" fillId="4" borderId="0" xfId="0" applyFill="1"/>
    <xf numFmtId="0" fontId="27" fillId="4" borderId="0" xfId="0" applyFont="1" applyFill="1"/>
    <xf numFmtId="0" fontId="27" fillId="4" borderId="0" xfId="0" applyFont="1" applyFill="1" applyBorder="1" applyAlignment="1">
      <alignment horizontal="center" vertical="top"/>
    </xf>
    <xf numFmtId="4" fontId="27" fillId="4" borderId="0" xfId="0" applyNumberFormat="1" applyFont="1" applyFill="1"/>
    <xf numFmtId="0" fontId="11" fillId="4" borderId="0" xfId="0" applyFont="1" applyFill="1" applyBorder="1"/>
    <xf numFmtId="0" fontId="11" fillId="4" borderId="6" xfId="0" applyFont="1" applyFill="1" applyBorder="1"/>
    <xf numFmtId="0" fontId="5" fillId="4" borderId="9" xfId="0" applyFont="1" applyFill="1" applyBorder="1"/>
    <xf numFmtId="0" fontId="5" fillId="4" borderId="10" xfId="0" applyFont="1" applyFill="1" applyBorder="1"/>
    <xf numFmtId="4" fontId="5" fillId="4" borderId="0" xfId="0" applyNumberFormat="1" applyFont="1" applyFill="1"/>
    <xf numFmtId="0" fontId="29" fillId="4" borderId="0" xfId="0" applyFont="1" applyFill="1" applyAlignment="1">
      <alignment vertical="justify"/>
    </xf>
    <xf numFmtId="0" fontId="0" fillId="4" borderId="0" xfId="0" applyFill="1" applyAlignment="1">
      <alignment vertical="justify"/>
    </xf>
    <xf numFmtId="4" fontId="0" fillId="4" borderId="0" xfId="0" applyNumberFormat="1" applyFill="1" applyAlignment="1">
      <alignment vertical="justify"/>
    </xf>
    <xf numFmtId="0" fontId="29" fillId="4" borderId="0" xfId="0" applyFont="1" applyFill="1"/>
    <xf numFmtId="0" fontId="5" fillId="4"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6"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0" fillId="0" borderId="0" xfId="0"/>
    <xf numFmtId="4" fontId="33" fillId="0" borderId="16" xfId="1" applyNumberFormat="1" applyFont="1" applyFill="1" applyBorder="1" applyAlignment="1">
      <alignment horizontal="center"/>
    </xf>
    <xf numFmtId="0" fontId="33" fillId="0" borderId="0" xfId="0" applyFont="1"/>
    <xf numFmtId="0" fontId="33" fillId="0" borderId="16" xfId="0" applyFont="1" applyBorder="1" applyAlignment="1">
      <alignment vertical="top"/>
    </xf>
    <xf numFmtId="0" fontId="33" fillId="0" borderId="16" xfId="0" applyFont="1" applyBorder="1"/>
    <xf numFmtId="4" fontId="33" fillId="0" borderId="16" xfId="0" applyNumberFormat="1" applyFont="1" applyBorder="1" applyAlignment="1"/>
    <xf numFmtId="0" fontId="36" fillId="0" borderId="16" xfId="0" applyFont="1" applyBorder="1"/>
    <xf numFmtId="0" fontId="36" fillId="0" borderId="0" xfId="0" applyFont="1"/>
    <xf numFmtId="0" fontId="0" fillId="0" borderId="0" xfId="0"/>
    <xf numFmtId="0" fontId="33" fillId="4" borderId="33" xfId="0" applyFont="1" applyFill="1" applyBorder="1" applyAlignment="1">
      <alignment horizontal="left"/>
    </xf>
    <xf numFmtId="0" fontId="3" fillId="0" borderId="16" xfId="0" applyFont="1" applyBorder="1" applyAlignment="1"/>
    <xf numFmtId="0" fontId="27" fillId="0" borderId="16" xfId="0" applyFont="1" applyBorder="1"/>
    <xf numFmtId="0" fontId="21" fillId="0" borderId="16" xfId="0" applyFont="1" applyBorder="1"/>
    <xf numFmtId="4" fontId="33" fillId="4" borderId="16" xfId="1" applyNumberFormat="1" applyFont="1" applyFill="1" applyBorder="1" applyAlignment="1">
      <alignment horizontal="center"/>
    </xf>
    <xf numFmtId="4" fontId="5" fillId="0" borderId="16" xfId="1" applyNumberFormat="1" applyFont="1" applyFill="1" applyBorder="1" applyAlignment="1">
      <alignment horizontal="center"/>
    </xf>
    <xf numFmtId="0" fontId="11" fillId="4" borderId="0" xfId="0" applyFont="1" applyFill="1" applyAlignment="1">
      <alignment horizontal="left" wrapText="1"/>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0" fontId="22" fillId="4" borderId="0" xfId="0" applyFont="1" applyFill="1"/>
    <xf numFmtId="0" fontId="0" fillId="4" borderId="0" xfId="0" applyFill="1" applyBorder="1"/>
    <xf numFmtId="0" fontId="2" fillId="4" borderId="0" xfId="0" applyFont="1" applyFill="1" applyBorder="1" applyAlignment="1">
      <alignment horizontal="center" vertical="top"/>
    </xf>
    <xf numFmtId="0" fontId="8" fillId="4" borderId="0" xfId="0" applyFont="1" applyFill="1"/>
    <xf numFmtId="49" fontId="6" fillId="4" borderId="2" xfId="0" applyNumberFormat="1" applyFont="1" applyFill="1" applyBorder="1"/>
    <xf numFmtId="0" fontId="6" fillId="4" borderId="0" xfId="0" applyFont="1" applyFill="1"/>
    <xf numFmtId="0" fontId="6" fillId="4" borderId="0" xfId="0" applyFont="1" applyFill="1" applyAlignment="1"/>
    <xf numFmtId="0" fontId="6" fillId="4" borderId="0" xfId="0" applyFont="1" applyFill="1" applyAlignment="1">
      <alignment horizontal="fill"/>
    </xf>
    <xf numFmtId="0" fontId="6" fillId="4" borderId="0" xfId="0" applyFont="1" applyFill="1" applyAlignment="1">
      <alignment horizontal="fill" shrinkToFit="1"/>
    </xf>
    <xf numFmtId="49" fontId="3" fillId="4" borderId="19"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20" xfId="0" applyNumberFormat="1" applyFont="1" applyFill="1" applyBorder="1" applyAlignment="1">
      <alignment horizontal="center"/>
    </xf>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3" fontId="3" fillId="4" borderId="19" xfId="0" applyNumberFormat="1" applyFont="1" applyFill="1" applyBorder="1" applyAlignment="1">
      <alignment horizontal="center"/>
    </xf>
    <xf numFmtId="3" fontId="3" fillId="4" borderId="2" xfId="0" applyNumberFormat="1" applyFont="1" applyFill="1" applyBorder="1" applyAlignment="1">
      <alignment horizontal="center"/>
    </xf>
    <xf numFmtId="3" fontId="3" fillId="4" borderId="22" xfId="0" applyNumberFormat="1" applyFont="1" applyFill="1" applyBorder="1" applyAlignment="1">
      <alignment horizontal="center"/>
    </xf>
    <xf numFmtId="0" fontId="0" fillId="4" borderId="1" xfId="0" applyFill="1" applyBorder="1"/>
    <xf numFmtId="0" fontId="1" fillId="4" borderId="0" xfId="0" applyFont="1" applyFill="1"/>
    <xf numFmtId="0" fontId="5" fillId="4" borderId="2" xfId="0" applyFont="1" applyFill="1" applyBorder="1" applyAlignment="1">
      <alignment horizontal="center" vertical="top" wrapText="1"/>
    </xf>
    <xf numFmtId="0" fontId="5" fillId="4" borderId="0" xfId="0" applyFont="1" applyFill="1" applyBorder="1" applyAlignment="1">
      <alignment horizontal="center" vertical="top" wrapText="1"/>
    </xf>
    <xf numFmtId="0" fontId="23" fillId="4" borderId="19" xfId="0" applyFont="1" applyFill="1" applyBorder="1" applyAlignment="1">
      <alignment horizontal="center"/>
    </xf>
    <xf numFmtId="0" fontId="23" fillId="4" borderId="2" xfId="0" applyFont="1" applyFill="1" applyBorder="1" applyAlignment="1">
      <alignment horizontal="center"/>
    </xf>
    <xf numFmtId="0" fontId="23" fillId="4" borderId="20" xfId="0" applyFont="1" applyFill="1" applyBorder="1" applyAlignment="1">
      <alignment horizontal="center"/>
    </xf>
    <xf numFmtId="3" fontId="23" fillId="4" borderId="19" xfId="0" applyNumberFormat="1" applyFont="1" applyFill="1" applyBorder="1" applyAlignment="1">
      <alignment horizontal="center"/>
    </xf>
    <xf numFmtId="3" fontId="23" fillId="4" borderId="2" xfId="0" applyNumberFormat="1" applyFont="1" applyFill="1" applyBorder="1" applyAlignment="1">
      <alignment horizontal="center"/>
    </xf>
    <xf numFmtId="3" fontId="23" fillId="4" borderId="22" xfId="0" applyNumberFormat="1" applyFont="1" applyFill="1" applyBorder="1" applyAlignment="1">
      <alignment horizontal="center"/>
    </xf>
    <xf numFmtId="0" fontId="7" fillId="4" borderId="0" xfId="0" applyFont="1" applyFill="1" applyAlignment="1">
      <alignment horizontal="left"/>
    </xf>
    <xf numFmtId="0" fontId="2" fillId="4" borderId="0" xfId="0" applyFont="1" applyFill="1" applyAlignment="1">
      <alignment horizontal="left"/>
    </xf>
    <xf numFmtId="0" fontId="2" fillId="4" borderId="0" xfId="0" applyFont="1" applyFill="1"/>
    <xf numFmtId="0" fontId="27" fillId="4" borderId="0" xfId="0" applyFont="1" applyFill="1" applyBorder="1"/>
    <xf numFmtId="49" fontId="27" fillId="4" borderId="0" xfId="0" applyNumberFormat="1" applyFont="1" applyFill="1" applyBorder="1" applyAlignment="1">
      <alignment horizontal="center"/>
    </xf>
    <xf numFmtId="0" fontId="8" fillId="4" borderId="3" xfId="0" applyFont="1" applyFill="1" applyBorder="1"/>
    <xf numFmtId="0" fontId="11" fillId="4" borderId="4" xfId="0" applyFont="1" applyFill="1" applyBorder="1"/>
    <xf numFmtId="0" fontId="11" fillId="4" borderId="5" xfId="0" applyFont="1" applyFill="1" applyBorder="1"/>
    <xf numFmtId="4" fontId="27" fillId="4" borderId="0" xfId="0" applyNumberFormat="1" applyFont="1" applyFill="1" applyBorder="1"/>
    <xf numFmtId="4" fontId="7" fillId="4" borderId="0" xfId="0" applyNumberFormat="1" applyFont="1" applyFill="1" applyBorder="1" applyAlignment="1">
      <alignment horizontal="center"/>
    </xf>
    <xf numFmtId="0" fontId="7" fillId="4" borderId="0" xfId="0" applyFont="1" applyFill="1" applyBorder="1" applyAlignment="1">
      <alignment horizontal="center"/>
    </xf>
    <xf numFmtId="4" fontId="27" fillId="4" borderId="0" xfId="0" applyNumberFormat="1" applyFont="1" applyFill="1" applyBorder="1" applyAlignment="1">
      <alignment horizontal="center" vertical="top"/>
    </xf>
    <xf numFmtId="0" fontId="11" fillId="4" borderId="7" xfId="0" applyFont="1" applyFill="1" applyBorder="1"/>
    <xf numFmtId="0" fontId="11" fillId="4" borderId="8" xfId="0" applyFont="1" applyFill="1" applyBorder="1"/>
    <xf numFmtId="0" fontId="11" fillId="4" borderId="9" xfId="0" applyFont="1" applyFill="1" applyBorder="1"/>
    <xf numFmtId="0" fontId="11" fillId="4" borderId="11" xfId="0" applyFont="1" applyFill="1" applyBorder="1"/>
    <xf numFmtId="0" fontId="21" fillId="4" borderId="0" xfId="0" applyFont="1" applyFill="1"/>
    <xf numFmtId="0" fontId="1" fillId="0" borderId="16" xfId="1" applyFont="1" applyFill="1" applyBorder="1" applyAlignment="1">
      <alignment horizontal="center" vertical="top" wrapText="1"/>
    </xf>
    <xf numFmtId="0" fontId="36" fillId="0" borderId="0" xfId="1" applyFont="1" applyAlignment="1">
      <alignment horizontal="center"/>
    </xf>
    <xf numFmtId="4" fontId="34" fillId="0" borderId="0" xfId="1" applyNumberFormat="1"/>
    <xf numFmtId="0" fontId="11" fillId="0" borderId="16" xfId="1" applyFont="1" applyFill="1" applyBorder="1" applyAlignment="1">
      <alignment horizontal="center" vertical="top" wrapText="1"/>
    </xf>
    <xf numFmtId="4" fontId="36" fillId="0" borderId="16" xfId="1" applyNumberFormat="1" applyFont="1" applyBorder="1" applyAlignment="1">
      <alignment horizontal="center"/>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0" xfId="1" applyFont="1" applyAlignment="1">
      <alignment horizontal="center"/>
    </xf>
    <xf numFmtId="0" fontId="33" fillId="0" borderId="16" xfId="1" applyFont="1" applyBorder="1" applyAlignment="1">
      <alignment horizontal="center" wrapText="1"/>
    </xf>
    <xf numFmtId="4" fontId="33" fillId="0" borderId="0" xfId="1" applyNumberFormat="1" applyFont="1" applyBorder="1" applyAlignment="1">
      <alignment horizontal="center"/>
    </xf>
    <xf numFmtId="4" fontId="36" fillId="0" borderId="0" xfId="1" applyNumberFormat="1" applyFont="1" applyBorder="1" applyAlignment="1">
      <alignment horizontal="center"/>
    </xf>
    <xf numFmtId="0" fontId="34" fillId="0" borderId="16" xfId="1" applyBorder="1"/>
    <xf numFmtId="3" fontId="3" fillId="4" borderId="16" xfId="0" applyNumberFormat="1" applyFont="1" applyFill="1" applyBorder="1" applyAlignment="1">
      <alignment horizontal="center"/>
    </xf>
    <xf numFmtId="3" fontId="3" fillId="4" borderId="17" xfId="0" applyNumberFormat="1" applyFont="1" applyFill="1" applyBorder="1" applyAlignment="1">
      <alignment horizontal="center"/>
    </xf>
    <xf numFmtId="4" fontId="3" fillId="4" borderId="16" xfId="0" applyNumberFormat="1" applyFont="1" applyFill="1" applyBorder="1" applyAlignment="1">
      <alignment horizontal="center"/>
    </xf>
    <xf numFmtId="49" fontId="3" fillId="4" borderId="15" xfId="0" applyNumberFormat="1" applyFont="1" applyFill="1" applyBorder="1" applyAlignment="1">
      <alignment horizontal="center"/>
    </xf>
    <xf numFmtId="49" fontId="3" fillId="4" borderId="16" xfId="0" applyNumberFormat="1" applyFont="1" applyFill="1" applyBorder="1" applyAlignment="1">
      <alignment horizontal="center"/>
    </xf>
    <xf numFmtId="4" fontId="14" fillId="4" borderId="16" xfId="0" applyNumberFormat="1" applyFont="1" applyFill="1" applyBorder="1" applyAlignment="1">
      <alignment horizontal="center"/>
    </xf>
    <xf numFmtId="4" fontId="3" fillId="4" borderId="14" xfId="0" applyNumberFormat="1" applyFont="1" applyFill="1" applyBorder="1" applyAlignment="1">
      <alignment horizontal="center"/>
    </xf>
    <xf numFmtId="4" fontId="3" fillId="4" borderId="18" xfId="0" applyNumberFormat="1" applyFont="1" applyFill="1" applyBorder="1" applyAlignment="1">
      <alignment horizontal="center"/>
    </xf>
    <xf numFmtId="4" fontId="3" fillId="4" borderId="12" xfId="0" applyNumberFormat="1" applyFont="1" applyFill="1" applyBorder="1" applyAlignment="1">
      <alignment horizontal="center"/>
    </xf>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3" fontId="3" fillId="4" borderId="14" xfId="0" applyNumberFormat="1" applyFont="1" applyFill="1" applyBorder="1" applyAlignment="1">
      <alignment horizontal="center"/>
    </xf>
    <xf numFmtId="3" fontId="3" fillId="4" borderId="18" xfId="0" applyNumberFormat="1" applyFont="1" applyFill="1" applyBorder="1" applyAlignment="1">
      <alignment horizontal="center"/>
    </xf>
    <xf numFmtId="3" fontId="3" fillId="4" borderId="21" xfId="0" applyNumberFormat="1" applyFont="1" applyFill="1" applyBorder="1" applyAlignment="1">
      <alignment horizontal="center"/>
    </xf>
    <xf numFmtId="3" fontId="3" fillId="4" borderId="19" xfId="0" applyNumberFormat="1" applyFont="1" applyFill="1" applyBorder="1" applyAlignment="1">
      <alignment horizontal="center"/>
    </xf>
    <xf numFmtId="3" fontId="3" fillId="4" borderId="2" xfId="0" applyNumberFormat="1" applyFont="1" applyFill="1" applyBorder="1" applyAlignment="1">
      <alignment horizontal="center"/>
    </xf>
    <xf numFmtId="3" fontId="3" fillId="4" borderId="22" xfId="0" applyNumberFormat="1" applyFont="1" applyFill="1" applyBorder="1" applyAlignment="1">
      <alignment horizontal="center"/>
    </xf>
    <xf numFmtId="49" fontId="14" fillId="4" borderId="16" xfId="0" applyNumberFormat="1" applyFont="1" applyFill="1" applyBorder="1" applyAlignment="1">
      <alignment horizontal="center"/>
    </xf>
    <xf numFmtId="49" fontId="14" fillId="4" borderId="15" xfId="0" applyNumberFormat="1" applyFont="1" applyFill="1" applyBorder="1" applyAlignment="1">
      <alignment horizontal="center"/>
    </xf>
    <xf numFmtId="49" fontId="3" fillId="4" borderId="27"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4" borderId="28" xfId="0" applyNumberFormat="1" applyFont="1" applyFill="1" applyBorder="1" applyAlignment="1">
      <alignment horizontal="center"/>
    </xf>
    <xf numFmtId="49" fontId="3" fillId="4" borderId="33" xfId="0" applyNumberFormat="1" applyFont="1" applyFill="1" applyBorder="1" applyAlignment="1">
      <alignment horizontal="center"/>
    </xf>
    <xf numFmtId="0" fontId="31" fillId="4" borderId="12" xfId="0" applyFont="1" applyFill="1" applyBorder="1" applyAlignment="1">
      <alignment horizontal="left" vertical="center" wrapText="1" indent="1"/>
    </xf>
    <xf numFmtId="0" fontId="31" fillId="4" borderId="13" xfId="0" applyFont="1" applyFill="1" applyBorder="1" applyAlignment="1">
      <alignment horizontal="left" vertical="center" wrapText="1" indent="1"/>
    </xf>
    <xf numFmtId="0" fontId="31" fillId="4" borderId="14" xfId="0" applyFont="1" applyFill="1" applyBorder="1" applyAlignment="1">
      <alignment horizontal="left" vertical="center" wrapText="1" indent="1"/>
    </xf>
    <xf numFmtId="0" fontId="31" fillId="4" borderId="12" xfId="0" applyFont="1" applyFill="1" applyBorder="1" applyAlignment="1">
      <alignment horizontal="left" vertical="center" wrapText="1" indent="2"/>
    </xf>
    <xf numFmtId="0" fontId="31" fillId="4" borderId="13" xfId="0" applyFont="1" applyFill="1" applyBorder="1" applyAlignment="1">
      <alignment horizontal="left" vertical="center" wrapText="1" indent="2"/>
    </xf>
    <xf numFmtId="0" fontId="31" fillId="4" borderId="23" xfId="0" applyFont="1" applyFill="1" applyBorder="1" applyAlignment="1">
      <alignment horizontal="left" vertical="center" wrapText="1" indent="2"/>
    </xf>
    <xf numFmtId="49" fontId="3" fillId="4" borderId="24" xfId="0" applyNumberFormat="1" applyFont="1" applyFill="1" applyBorder="1" applyAlignment="1">
      <alignment horizontal="center"/>
    </xf>
    <xf numFmtId="49" fontId="3" fillId="4" borderId="18" xfId="0" applyNumberFormat="1" applyFont="1" applyFill="1" applyBorder="1" applyAlignment="1">
      <alignment horizontal="center"/>
    </xf>
    <xf numFmtId="49" fontId="3" fillId="4" borderId="12" xfId="0" applyNumberFormat="1" applyFont="1" applyFill="1" applyBorder="1" applyAlignment="1">
      <alignment horizontal="center"/>
    </xf>
    <xf numFmtId="49" fontId="3" fillId="4" borderId="25" xfId="0" applyNumberFormat="1" applyFont="1" applyFill="1" applyBorder="1" applyAlignment="1">
      <alignment horizontal="center"/>
    </xf>
    <xf numFmtId="49" fontId="3" fillId="4" borderId="0" xfId="0" applyNumberFormat="1" applyFont="1" applyFill="1" applyBorder="1" applyAlignment="1">
      <alignment horizontal="center"/>
    </xf>
    <xf numFmtId="49" fontId="3" fillId="4" borderId="26" xfId="0" applyNumberFormat="1" applyFont="1" applyFill="1" applyBorder="1" applyAlignment="1">
      <alignment horizontal="center"/>
    </xf>
    <xf numFmtId="49" fontId="3" fillId="4" borderId="14" xfId="0" applyNumberFormat="1" applyFont="1" applyFill="1" applyBorder="1" applyAlignment="1">
      <alignment horizontal="center"/>
    </xf>
    <xf numFmtId="49" fontId="3" fillId="4" borderId="19"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20" xfId="0" applyNumberFormat="1" applyFont="1" applyFill="1" applyBorder="1" applyAlignment="1">
      <alignment horizontal="center"/>
    </xf>
    <xf numFmtId="0" fontId="3" fillId="4" borderId="2" xfId="0" applyFont="1" applyFill="1" applyBorder="1" applyAlignment="1">
      <alignment horizontal="left" vertical="center" wrapText="1" indent="2"/>
    </xf>
    <xf numFmtId="0" fontId="3" fillId="4" borderId="22" xfId="0" applyFont="1" applyFill="1" applyBorder="1" applyAlignment="1">
      <alignment horizontal="left" vertical="center" wrapText="1" indent="2"/>
    </xf>
    <xf numFmtId="0" fontId="3" fillId="4" borderId="1" xfId="0" applyFont="1" applyFill="1" applyBorder="1" applyAlignment="1">
      <alignment horizontal="left" wrapText="1" indent="1"/>
    </xf>
    <xf numFmtId="0" fontId="3" fillId="4" borderId="30" xfId="0" applyFont="1" applyFill="1" applyBorder="1" applyAlignment="1">
      <alignment horizontal="left" wrapText="1" indent="1"/>
    </xf>
    <xf numFmtId="0" fontId="31" fillId="4" borderId="14" xfId="0" applyFont="1" applyFill="1" applyBorder="1" applyAlignment="1">
      <alignment horizontal="left" vertical="center" wrapText="1" indent="2"/>
    </xf>
    <xf numFmtId="0" fontId="3" fillId="4" borderId="12" xfId="0" applyFont="1" applyFill="1" applyBorder="1" applyAlignment="1">
      <alignment horizontal="left" vertical="center" wrapText="1" indent="1"/>
    </xf>
    <xf numFmtId="0" fontId="3" fillId="4" borderId="13"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 fillId="4" borderId="2" xfId="0" applyFont="1" applyFill="1" applyBorder="1" applyAlignment="1">
      <alignment horizontal="left" vertical="center" indent="2"/>
    </xf>
    <xf numFmtId="0" fontId="3" fillId="4" borderId="22" xfId="0" applyFont="1" applyFill="1" applyBorder="1" applyAlignment="1">
      <alignment horizontal="left" vertical="center" indent="2"/>
    </xf>
    <xf numFmtId="49" fontId="3" fillId="4" borderId="29" xfId="0" applyNumberFormat="1" applyFont="1" applyFill="1" applyBorder="1" applyAlignment="1">
      <alignment horizontal="center"/>
    </xf>
    <xf numFmtId="0" fontId="31" fillId="4" borderId="12" xfId="0" applyFont="1" applyFill="1" applyBorder="1" applyAlignment="1">
      <alignment horizontal="left" vertical="center" indent="2"/>
    </xf>
    <xf numFmtId="0" fontId="31" fillId="4" borderId="13" xfId="0" applyFont="1" applyFill="1" applyBorder="1" applyAlignment="1">
      <alignment horizontal="left" vertical="center" indent="2"/>
    </xf>
    <xf numFmtId="0" fontId="31" fillId="4" borderId="23" xfId="0" applyFont="1" applyFill="1" applyBorder="1" applyAlignment="1">
      <alignment horizontal="left" vertical="center" indent="2"/>
    </xf>
    <xf numFmtId="0" fontId="3" fillId="4" borderId="12" xfId="0" applyFont="1" applyFill="1" applyBorder="1" applyAlignment="1">
      <alignment horizontal="left" vertical="center" wrapText="1" indent="2"/>
    </xf>
    <xf numFmtId="0" fontId="3" fillId="4" borderId="13" xfId="0" applyFont="1" applyFill="1" applyBorder="1" applyAlignment="1">
      <alignment horizontal="left" vertical="center" wrapText="1" indent="2"/>
    </xf>
    <xf numFmtId="0" fontId="3" fillId="4" borderId="14" xfId="0" applyFont="1" applyFill="1" applyBorder="1" applyAlignment="1">
      <alignment horizontal="left" vertical="center" wrapText="1" indent="2"/>
    </xf>
    <xf numFmtId="0" fontId="17" fillId="4" borderId="0" xfId="0" applyFont="1" applyFill="1" applyBorder="1" applyAlignment="1">
      <alignment horizontal="justify" vertical="justify" wrapText="1"/>
    </xf>
    <xf numFmtId="0" fontId="4" fillId="4" borderId="0" xfId="0" applyFont="1" applyFill="1" applyBorder="1" applyAlignment="1">
      <alignment horizontal="justify" vertical="justify" wrapText="1"/>
    </xf>
    <xf numFmtId="0" fontId="4" fillId="4" borderId="0" xfId="0" applyFont="1" applyFill="1" applyBorder="1" applyAlignment="1">
      <alignment horizontal="justify" vertical="justify"/>
    </xf>
    <xf numFmtId="0" fontId="17" fillId="4" borderId="0" xfId="0" applyFont="1" applyFill="1" applyAlignment="1">
      <alignment horizontal="justify" vertical="justify" wrapText="1"/>
    </xf>
    <xf numFmtId="0" fontId="4" fillId="4" borderId="0" xfId="0" applyFont="1" applyFill="1" applyAlignment="1">
      <alignment horizontal="justify" vertical="justify" wrapText="1"/>
    </xf>
    <xf numFmtId="0" fontId="17" fillId="4" borderId="0" xfId="0" applyFont="1" applyFill="1" applyBorder="1" applyAlignment="1">
      <alignment vertical="justify" wrapText="1"/>
    </xf>
    <xf numFmtId="0" fontId="4" fillId="4" borderId="0" xfId="0" applyFont="1" applyFill="1" applyBorder="1" applyAlignment="1">
      <alignment vertical="justify" wrapText="1"/>
    </xf>
    <xf numFmtId="0" fontId="3" fillId="4" borderId="12" xfId="0" applyFont="1" applyFill="1" applyBorder="1" applyAlignment="1">
      <alignment horizontal="left" vertical="center" wrapText="1" indent="3"/>
    </xf>
    <xf numFmtId="0" fontId="3" fillId="4" borderId="13" xfId="0" applyFont="1" applyFill="1" applyBorder="1" applyAlignment="1">
      <alignment horizontal="left" vertical="center" wrapText="1" indent="3"/>
    </xf>
    <xf numFmtId="0" fontId="3" fillId="4" borderId="14" xfId="0" applyFont="1" applyFill="1" applyBorder="1" applyAlignment="1">
      <alignment horizontal="left" vertical="center" wrapText="1" indent="3"/>
    </xf>
    <xf numFmtId="49" fontId="28" fillId="4" borderId="15" xfId="0" applyNumberFormat="1" applyFont="1" applyFill="1" applyBorder="1" applyAlignment="1">
      <alignment horizontal="center"/>
    </xf>
    <xf numFmtId="49" fontId="28" fillId="4" borderId="16" xfId="0" applyNumberFormat="1" applyFont="1" applyFill="1" applyBorder="1" applyAlignment="1">
      <alignment horizontal="center"/>
    </xf>
    <xf numFmtId="0" fontId="31" fillId="4" borderId="12" xfId="0" applyFont="1" applyFill="1" applyBorder="1" applyAlignment="1">
      <alignment horizontal="left" vertical="center" wrapText="1" indent="3"/>
    </xf>
    <xf numFmtId="0" fontId="31" fillId="4" borderId="13" xfId="0" applyFont="1" applyFill="1" applyBorder="1" applyAlignment="1">
      <alignment horizontal="left" vertical="center" wrapText="1" indent="3"/>
    </xf>
    <xf numFmtId="0" fontId="31" fillId="4" borderId="14" xfId="0" applyFont="1" applyFill="1" applyBorder="1" applyAlignment="1">
      <alignment horizontal="left" vertical="center" wrapText="1" indent="3"/>
    </xf>
    <xf numFmtId="0" fontId="3" fillId="4" borderId="28" xfId="0" applyFont="1" applyFill="1" applyBorder="1" applyAlignment="1">
      <alignment horizontal="left" vertical="center" wrapText="1" indent="3"/>
    </xf>
    <xf numFmtId="0" fontId="3" fillId="4" borderId="16" xfId="0" applyFont="1" applyFill="1" applyBorder="1" applyAlignment="1">
      <alignment horizontal="left" vertical="center" wrapText="1" indent="3"/>
    </xf>
    <xf numFmtId="0" fontId="3" fillId="4" borderId="17" xfId="0" applyFont="1" applyFill="1" applyBorder="1" applyAlignment="1">
      <alignment horizontal="left" vertical="center" wrapText="1" indent="3"/>
    </xf>
    <xf numFmtId="0" fontId="3" fillId="4" borderId="28" xfId="0" applyFont="1" applyFill="1" applyBorder="1" applyAlignment="1">
      <alignment horizontal="left" vertical="center" wrapText="1" indent="2"/>
    </xf>
    <xf numFmtId="0" fontId="3" fillId="4" borderId="16"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0" fontId="3" fillId="4" borderId="1" xfId="0" applyFont="1" applyFill="1" applyBorder="1" applyAlignment="1">
      <alignment horizontal="left" vertical="center" wrapText="1" indent="2"/>
    </xf>
    <xf numFmtId="0" fontId="3" fillId="4" borderId="30" xfId="0" applyFont="1" applyFill="1" applyBorder="1" applyAlignment="1">
      <alignment horizontal="left" vertical="center" wrapText="1" indent="2"/>
    </xf>
    <xf numFmtId="0" fontId="14" fillId="4" borderId="12" xfId="0" applyFont="1" applyFill="1" applyBorder="1" applyAlignment="1">
      <alignment vertical="center" wrapText="1"/>
    </xf>
    <xf numFmtId="0" fontId="14" fillId="4" borderId="13" xfId="0" applyFont="1" applyFill="1" applyBorder="1" applyAlignment="1">
      <alignment vertical="center" wrapText="1"/>
    </xf>
    <xf numFmtId="0" fontId="14" fillId="4" borderId="14" xfId="0" applyFont="1" applyFill="1" applyBorder="1" applyAlignment="1">
      <alignment vertical="center" wrapText="1"/>
    </xf>
    <xf numFmtId="0" fontId="31" fillId="4" borderId="28" xfId="0" applyFont="1" applyFill="1" applyBorder="1" applyAlignment="1">
      <alignment horizontal="left" vertical="center" wrapText="1" indent="2"/>
    </xf>
    <xf numFmtId="0" fontId="31" fillId="4" borderId="16" xfId="0" applyFont="1" applyFill="1" applyBorder="1" applyAlignment="1">
      <alignment horizontal="left" vertical="center" wrapText="1" indent="2"/>
    </xf>
    <xf numFmtId="0" fontId="31" fillId="4" borderId="17" xfId="0" applyFont="1" applyFill="1" applyBorder="1" applyAlignment="1">
      <alignment horizontal="left" vertical="center" wrapText="1" indent="2"/>
    </xf>
    <xf numFmtId="0" fontId="3" fillId="4" borderId="1" xfId="0" applyFont="1" applyFill="1" applyBorder="1" applyAlignment="1">
      <alignment horizontal="left" vertical="center" indent="2" shrinkToFit="1"/>
    </xf>
    <xf numFmtId="0" fontId="3" fillId="4" borderId="30" xfId="0" applyFont="1" applyFill="1" applyBorder="1" applyAlignment="1">
      <alignment horizontal="left" vertical="center" indent="2" shrinkToFit="1"/>
    </xf>
    <xf numFmtId="3" fontId="14" fillId="4" borderId="16" xfId="0" applyNumberFormat="1" applyFont="1" applyFill="1" applyBorder="1" applyAlignment="1">
      <alignment horizontal="center"/>
    </xf>
    <xf numFmtId="3" fontId="14" fillId="4" borderId="17" xfId="0" applyNumberFormat="1" applyFont="1" applyFill="1" applyBorder="1" applyAlignment="1">
      <alignment horizontal="center"/>
    </xf>
    <xf numFmtId="0" fontId="3" fillId="4" borderId="26"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1" fillId="4" borderId="1" xfId="0" applyFont="1" applyFill="1" applyBorder="1" applyAlignment="1">
      <alignment horizontal="left" vertical="center" wrapText="1" indent="1"/>
    </xf>
    <xf numFmtId="0" fontId="31" fillId="4" borderId="30" xfId="0" applyFont="1" applyFill="1" applyBorder="1" applyAlignment="1">
      <alignment horizontal="left" vertical="center" wrapText="1" indent="1"/>
    </xf>
    <xf numFmtId="0" fontId="3" fillId="4" borderId="12" xfId="0" applyFont="1" applyFill="1" applyBorder="1" applyAlignment="1">
      <alignment horizontal="left" vertical="center" indent="2"/>
    </xf>
    <xf numFmtId="0" fontId="3" fillId="4" borderId="13" xfId="0" applyFont="1" applyFill="1" applyBorder="1" applyAlignment="1">
      <alignment horizontal="left" vertical="center" indent="2"/>
    </xf>
    <xf numFmtId="0" fontId="3" fillId="4" borderId="23" xfId="0" applyFont="1" applyFill="1" applyBorder="1" applyAlignment="1">
      <alignment horizontal="left" vertical="center" indent="2"/>
    </xf>
    <xf numFmtId="0" fontId="31" fillId="4" borderId="1" xfId="0" applyFont="1" applyFill="1" applyBorder="1" applyAlignment="1">
      <alignment horizontal="left" vertical="center" wrapText="1" indent="2"/>
    </xf>
    <xf numFmtId="0" fontId="31" fillId="4" borderId="30" xfId="0" applyFont="1" applyFill="1" applyBorder="1" applyAlignment="1">
      <alignment horizontal="left" vertical="center" wrapText="1" indent="2"/>
    </xf>
    <xf numFmtId="4" fontId="3" fillId="4" borderId="33" xfId="0" applyNumberFormat="1" applyFont="1" applyFill="1" applyBorder="1" applyAlignment="1">
      <alignment horizontal="center"/>
    </xf>
    <xf numFmtId="4" fontId="3" fillId="4" borderId="1" xfId="0" applyNumberFormat="1" applyFont="1" applyFill="1" applyBorder="1" applyAlignment="1">
      <alignment horizontal="center"/>
    </xf>
    <xf numFmtId="4" fontId="3" fillId="4" borderId="28" xfId="0" applyNumberFormat="1" applyFont="1" applyFill="1" applyBorder="1" applyAlignment="1">
      <alignment horizontal="center"/>
    </xf>
    <xf numFmtId="0" fontId="3" fillId="4" borderId="1" xfId="0" applyFont="1" applyFill="1" applyBorder="1" applyAlignment="1">
      <alignment horizontal="left" vertical="center" indent="1" shrinkToFit="1"/>
    </xf>
    <xf numFmtId="0" fontId="3" fillId="4" borderId="30" xfId="0" applyFont="1" applyFill="1" applyBorder="1" applyAlignment="1">
      <alignment horizontal="left" vertical="center" indent="1" shrinkToFit="1"/>
    </xf>
    <xf numFmtId="3" fontId="3" fillId="4" borderId="33" xfId="0" applyNumberFormat="1" applyFont="1" applyFill="1" applyBorder="1" applyAlignment="1">
      <alignment horizontal="center"/>
    </xf>
    <xf numFmtId="3" fontId="3" fillId="4" borderId="1" xfId="0" applyNumberFormat="1" applyFont="1" applyFill="1" applyBorder="1" applyAlignment="1">
      <alignment horizontal="center"/>
    </xf>
    <xf numFmtId="3" fontId="3" fillId="4" borderId="30" xfId="0" applyNumberFormat="1" applyFont="1" applyFill="1" applyBorder="1" applyAlignment="1">
      <alignment horizontal="center"/>
    </xf>
    <xf numFmtId="0" fontId="3" fillId="4" borderId="0" xfId="0" applyFont="1" applyFill="1" applyBorder="1" applyAlignment="1">
      <alignment horizontal="right"/>
    </xf>
    <xf numFmtId="49" fontId="3" fillId="4" borderId="2" xfId="0" applyNumberFormat="1" applyFont="1" applyFill="1" applyBorder="1"/>
    <xf numFmtId="0" fontId="3" fillId="4" borderId="0" xfId="0" applyFont="1" applyFill="1" applyBorder="1"/>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1" xfId="0" applyFont="1" applyFill="1" applyBorder="1" applyAlignment="1">
      <alignment horizontal="left" vertical="center" wrapText="1" indent="1"/>
    </xf>
    <xf numFmtId="0" fontId="3" fillId="4" borderId="30" xfId="0" applyFont="1" applyFill="1" applyBorder="1" applyAlignment="1">
      <alignment horizontal="left" vertical="center" wrapText="1" indent="1"/>
    </xf>
    <xf numFmtId="49" fontId="3" fillId="4" borderId="35" xfId="0" applyNumberFormat="1" applyFont="1" applyFill="1" applyBorder="1" applyAlignment="1">
      <alignment horizontal="center"/>
    </xf>
    <xf numFmtId="49" fontId="3" fillId="4" borderId="34" xfId="0" applyNumberFormat="1" applyFont="1" applyFill="1" applyBorder="1" applyAlignment="1">
      <alignment horizontal="center"/>
    </xf>
    <xf numFmtId="49" fontId="18" fillId="4" borderId="15" xfId="0" applyNumberFormat="1" applyFont="1" applyFill="1" applyBorder="1" applyAlignment="1">
      <alignment horizontal="center"/>
    </xf>
    <xf numFmtId="49" fontId="18" fillId="4" borderId="16" xfId="0" applyNumberFormat="1" applyFont="1" applyFill="1" applyBorder="1" applyAlignment="1">
      <alignment horizontal="center"/>
    </xf>
    <xf numFmtId="0" fontId="14" fillId="4" borderId="28" xfId="0" applyFont="1" applyFill="1" applyBorder="1" applyAlignment="1">
      <alignment vertical="center"/>
    </xf>
    <xf numFmtId="0" fontId="14" fillId="4" borderId="16" xfId="0" applyFont="1" applyFill="1" applyBorder="1" applyAlignment="1">
      <alignment vertical="center"/>
    </xf>
    <xf numFmtId="0" fontId="14" fillId="4" borderId="33" xfId="0" applyFont="1" applyFill="1" applyBorder="1" applyAlignment="1">
      <alignment vertical="center"/>
    </xf>
    <xf numFmtId="0" fontId="3" fillId="4" borderId="28" xfId="0" applyFont="1" applyFill="1" applyBorder="1" applyAlignment="1">
      <alignment vertical="center"/>
    </xf>
    <xf numFmtId="0" fontId="3" fillId="4" borderId="16" xfId="0" applyFont="1" applyFill="1" applyBorder="1" applyAlignment="1">
      <alignment vertical="center"/>
    </xf>
    <xf numFmtId="0" fontId="3" fillId="4" borderId="33" xfId="0" applyFont="1" applyFill="1" applyBorder="1" applyAlignment="1">
      <alignment vertical="center"/>
    </xf>
    <xf numFmtId="49" fontId="3" fillId="4" borderId="1" xfId="0" applyNumberFormat="1" applyFont="1" applyFill="1" applyBorder="1"/>
    <xf numFmtId="0" fontId="3" fillId="4" borderId="1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18" xfId="0" applyFont="1" applyFill="1" applyBorder="1"/>
    <xf numFmtId="0" fontId="3" fillId="4" borderId="12" xfId="0" applyFont="1" applyFill="1" applyBorder="1"/>
    <xf numFmtId="0" fontId="3" fillId="4" borderId="3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13" xfId="0" applyFont="1" applyFill="1" applyBorder="1" applyAlignment="1">
      <alignment horizontal="center"/>
    </xf>
    <xf numFmtId="0" fontId="5" fillId="4" borderId="2" xfId="0" applyFont="1" applyFill="1" applyBorder="1" applyAlignment="1">
      <alignment horizontal="center" vertical="top"/>
    </xf>
    <xf numFmtId="3" fontId="3" fillId="4" borderId="44" xfId="0" applyNumberFormat="1" applyFont="1" applyFill="1" applyBorder="1" applyAlignment="1">
      <alignment horizontal="center"/>
    </xf>
    <xf numFmtId="3" fontId="3" fillId="4" borderId="45" xfId="0" applyNumberFormat="1" applyFont="1" applyFill="1" applyBorder="1" applyAlignment="1">
      <alignment horizontal="center"/>
    </xf>
    <xf numFmtId="0" fontId="3" fillId="4" borderId="14" xfId="0" applyFont="1" applyFill="1" applyBorder="1" applyAlignment="1">
      <alignment horizontal="right"/>
    </xf>
    <xf numFmtId="0" fontId="3" fillId="4" borderId="18" xfId="0" applyFont="1" applyFill="1" applyBorder="1" applyAlignment="1">
      <alignment horizontal="right"/>
    </xf>
    <xf numFmtId="4" fontId="3" fillId="4" borderId="34" xfId="0" applyNumberFormat="1" applyFont="1" applyFill="1" applyBorder="1" applyAlignment="1">
      <alignment horizontal="center"/>
    </xf>
    <xf numFmtId="0" fontId="3" fillId="4" borderId="28" xfId="0" applyFont="1" applyFill="1" applyBorder="1" applyAlignment="1">
      <alignment horizontal="center"/>
    </xf>
    <xf numFmtId="0" fontId="3" fillId="4" borderId="16" xfId="0" applyFont="1" applyFill="1" applyBorder="1" applyAlignment="1">
      <alignment horizontal="center"/>
    </xf>
    <xf numFmtId="49" fontId="11" fillId="4" borderId="2" xfId="0" applyNumberFormat="1" applyFont="1" applyFill="1" applyBorder="1"/>
    <xf numFmtId="49" fontId="11" fillId="4" borderId="2" xfId="0" applyNumberFormat="1" applyFont="1" applyFill="1" applyBorder="1" applyAlignment="1">
      <alignment wrapText="1"/>
    </xf>
    <xf numFmtId="49" fontId="0" fillId="4" borderId="2" xfId="0" applyNumberFormat="1" applyFill="1" applyBorder="1" applyAlignment="1">
      <alignment wrapText="1"/>
    </xf>
    <xf numFmtId="0" fontId="0" fillId="4" borderId="38"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0" fillId="4" borderId="0" xfId="0" applyFill="1" applyAlignment="1">
      <alignment horizontal="right" indent="1"/>
    </xf>
    <xf numFmtId="0" fontId="0" fillId="4" borderId="36" xfId="0" applyFill="1" applyBorder="1" applyAlignment="1">
      <alignment horizontal="right" indent="1"/>
    </xf>
    <xf numFmtId="0" fontId="11" fillId="4" borderId="36" xfId="0" applyFont="1" applyFill="1" applyBorder="1" applyAlignment="1">
      <alignment horizontal="right" indent="1"/>
    </xf>
    <xf numFmtId="49" fontId="0" fillId="4" borderId="15" xfId="0" applyNumberFormat="1" applyFill="1" applyBorder="1" applyAlignment="1">
      <alignment horizontal="center"/>
    </xf>
    <xf numFmtId="49" fontId="0" fillId="4" borderId="16" xfId="0" applyNumberFormat="1" applyFill="1" applyBorder="1" applyAlignment="1">
      <alignment horizontal="center"/>
    </xf>
    <xf numFmtId="49" fontId="0" fillId="4" borderId="17" xfId="0" applyNumberFormat="1" applyFill="1" applyBorder="1" applyAlignment="1">
      <alignment horizontal="center"/>
    </xf>
    <xf numFmtId="49" fontId="11" fillId="4" borderId="15" xfId="0" applyNumberFormat="1" applyFont="1" applyFill="1" applyBorder="1" applyAlignment="1">
      <alignment horizontal="center"/>
    </xf>
    <xf numFmtId="0" fontId="11" fillId="4" borderId="0" xfId="0" applyFont="1" applyFill="1" applyAlignment="1">
      <alignment horizontal="right" indent="1"/>
    </xf>
    <xf numFmtId="0" fontId="11" fillId="4" borderId="0" xfId="0" applyFont="1" applyFill="1" applyBorder="1" applyAlignment="1">
      <alignment horizontal="right" indent="1"/>
    </xf>
    <xf numFmtId="0" fontId="2" fillId="4" borderId="18" xfId="0" applyFont="1" applyFill="1" applyBorder="1" applyAlignment="1">
      <alignment horizontal="center" vertical="top"/>
    </xf>
    <xf numFmtId="0" fontId="0" fillId="4" borderId="0" xfId="0" applyFill="1"/>
    <xf numFmtId="49" fontId="1" fillId="4" borderId="2" xfId="0" applyNumberFormat="1" applyFont="1" applyFill="1" applyBorder="1"/>
    <xf numFmtId="49" fontId="0" fillId="4" borderId="2" xfId="0" applyNumberFormat="1" applyFill="1" applyBorder="1"/>
    <xf numFmtId="0" fontId="6" fillId="4" borderId="0" xfId="0" applyFont="1" applyFill="1" applyAlignment="1"/>
    <xf numFmtId="0" fontId="9" fillId="4" borderId="16" xfId="0" applyFont="1" applyFill="1" applyBorder="1" applyAlignment="1">
      <alignment horizontal="center" vertical="center"/>
    </xf>
    <xf numFmtId="0" fontId="9" fillId="4" borderId="13" xfId="0" applyFont="1" applyFill="1" applyBorder="1" applyAlignment="1">
      <alignment horizontal="center" vertical="center"/>
    </xf>
    <xf numFmtId="49" fontId="1" fillId="4" borderId="35" xfId="0" applyNumberFormat="1" applyFont="1" applyFill="1" applyBorder="1" applyAlignment="1">
      <alignment horizontal="center"/>
    </xf>
    <xf numFmtId="49" fontId="0" fillId="4" borderId="34" xfId="0" applyNumberFormat="1" applyFill="1" applyBorder="1" applyAlignment="1">
      <alignment horizontal="center"/>
    </xf>
    <xf numFmtId="49" fontId="0" fillId="4" borderId="37" xfId="0" applyNumberFormat="1" applyFill="1" applyBorder="1" applyAlignment="1">
      <alignment horizontal="center"/>
    </xf>
    <xf numFmtId="0" fontId="6" fillId="4" borderId="0" xfId="0" applyFont="1" applyFill="1" applyAlignment="1">
      <alignment horizontal="right"/>
    </xf>
    <xf numFmtId="49" fontId="6" fillId="4" borderId="2" xfId="0" applyNumberFormat="1" applyFont="1" applyFill="1" applyBorder="1"/>
    <xf numFmtId="0" fontId="22" fillId="4" borderId="0" xfId="0" applyFont="1" applyFill="1" applyAlignment="1">
      <alignment horizontal="right" vertical="top" wrapText="1"/>
    </xf>
    <xf numFmtId="0" fontId="2" fillId="4" borderId="0" xfId="0" applyFont="1" applyFill="1" applyAlignment="1">
      <alignment horizontal="right"/>
    </xf>
    <xf numFmtId="0" fontId="4" fillId="4" borderId="18" xfId="0" applyFont="1" applyFill="1" applyBorder="1" applyAlignment="1">
      <alignment horizontal="center" vertical="top"/>
    </xf>
    <xf numFmtId="0" fontId="0" fillId="4" borderId="18" xfId="0" applyFill="1" applyBorder="1" applyAlignment="1">
      <alignment horizontal="center" vertical="top"/>
    </xf>
    <xf numFmtId="0" fontId="0" fillId="4" borderId="0" xfId="0" applyFill="1" applyAlignment="1">
      <alignment horizontal="center"/>
    </xf>
    <xf numFmtId="49" fontId="0" fillId="4" borderId="2" xfId="0" applyNumberFormat="1" applyFill="1" applyBorder="1" applyAlignment="1">
      <alignment horizontal="center"/>
    </xf>
    <xf numFmtId="0" fontId="3" fillId="4" borderId="28" xfId="0" applyFont="1" applyFill="1" applyBorder="1" applyAlignment="1">
      <alignment horizontal="left" vertical="center" wrapText="1" indent="1"/>
    </xf>
    <xf numFmtId="0" fontId="3" fillId="4" borderId="16"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3" fillId="4" borderId="26" xfId="0" applyFont="1" applyFill="1" applyBorder="1" applyAlignment="1">
      <alignment horizontal="left" vertical="center" wrapText="1" indent="2"/>
    </xf>
    <xf numFmtId="0" fontId="3" fillId="4" borderId="31" xfId="0" applyFont="1" applyFill="1" applyBorder="1" applyAlignment="1">
      <alignment horizontal="left" vertical="center" wrapText="1" indent="2"/>
    </xf>
    <xf numFmtId="0" fontId="3" fillId="4" borderId="32" xfId="0" applyFont="1" applyFill="1" applyBorder="1" applyAlignment="1">
      <alignment horizontal="left" vertical="center" wrapText="1" indent="2"/>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 xfId="0" applyFont="1" applyFill="1" applyBorder="1" applyAlignment="1">
      <alignment horizontal="left" vertical="center" indent="2"/>
    </xf>
    <xf numFmtId="0" fontId="3" fillId="4" borderId="30" xfId="0" applyFont="1" applyFill="1" applyBorder="1" applyAlignment="1">
      <alignment horizontal="left" vertical="center" indent="2"/>
    </xf>
    <xf numFmtId="0" fontId="3" fillId="4" borderId="1" xfId="0" applyFont="1" applyFill="1" applyBorder="1" applyAlignment="1">
      <alignment horizontal="left" vertical="top" wrapText="1" indent="2"/>
    </xf>
    <xf numFmtId="0" fontId="3" fillId="4" borderId="30" xfId="0" applyFont="1" applyFill="1" applyBorder="1" applyAlignment="1">
      <alignment horizontal="left" vertical="top" wrapText="1" indent="2"/>
    </xf>
    <xf numFmtId="0" fontId="31" fillId="4" borderId="1" xfId="0" applyFont="1" applyFill="1" applyBorder="1" applyAlignment="1">
      <alignment horizontal="left" vertical="top" wrapText="1" indent="2"/>
    </xf>
    <xf numFmtId="0" fontId="31" fillId="4" borderId="30" xfId="0" applyFont="1" applyFill="1" applyBorder="1" applyAlignment="1">
      <alignment horizontal="left" vertical="top" wrapText="1" indent="2"/>
    </xf>
    <xf numFmtId="0" fontId="31" fillId="4" borderId="1" xfId="0" applyFont="1" applyFill="1" applyBorder="1" applyAlignment="1">
      <alignment horizontal="left" vertical="center" indent="2"/>
    </xf>
    <xf numFmtId="0" fontId="31" fillId="4" borderId="30" xfId="0" applyFont="1" applyFill="1" applyBorder="1" applyAlignment="1">
      <alignment horizontal="left" vertical="center" indent="2"/>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17" fillId="4" borderId="0" xfId="0" applyFont="1" applyFill="1" applyBorder="1" applyAlignment="1">
      <alignment vertical="justify"/>
    </xf>
    <xf numFmtId="0" fontId="4" fillId="4" borderId="0" xfId="0" applyFont="1" applyFill="1" applyBorder="1" applyAlignment="1">
      <alignment vertical="justify"/>
    </xf>
    <xf numFmtId="0" fontId="3" fillId="4" borderId="28"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49" fontId="3" fillId="4" borderId="41" xfId="0" applyNumberFormat="1" applyFont="1" applyFill="1" applyBorder="1" applyAlignment="1">
      <alignment horizontal="center"/>
    </xf>
    <xf numFmtId="49" fontId="3" fillId="4" borderId="42" xfId="0" applyNumberFormat="1" applyFont="1" applyFill="1" applyBorder="1" applyAlignment="1">
      <alignment horizontal="center"/>
    </xf>
    <xf numFmtId="4" fontId="3" fillId="4" borderId="42" xfId="0" applyNumberFormat="1" applyFont="1" applyFill="1" applyBorder="1" applyAlignment="1">
      <alignment horizontal="center"/>
    </xf>
    <xf numFmtId="3" fontId="3" fillId="4" borderId="42" xfId="0" applyNumberFormat="1" applyFont="1" applyFill="1" applyBorder="1" applyAlignment="1">
      <alignment horizontal="center"/>
    </xf>
    <xf numFmtId="3" fontId="3" fillId="4" borderId="43" xfId="0" applyNumberFormat="1" applyFont="1" applyFill="1" applyBorder="1" applyAlignment="1">
      <alignment horizontal="center"/>
    </xf>
    <xf numFmtId="0" fontId="14" fillId="4" borderId="28"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20" fillId="4" borderId="0" xfId="0" applyFont="1" applyFill="1" applyAlignment="1">
      <alignment horizontal="justify" vertical="justify" wrapText="1"/>
    </xf>
    <xf numFmtId="0" fontId="21" fillId="4" borderId="0" xfId="0" applyFont="1" applyFill="1" applyAlignment="1">
      <alignment horizontal="justify" vertical="justify" wrapText="1"/>
    </xf>
    <xf numFmtId="4" fontId="21" fillId="4" borderId="0" xfId="0" applyNumberFormat="1" applyFont="1" applyFill="1" applyAlignment="1">
      <alignment horizontal="justify" vertical="justify" wrapText="1"/>
    </xf>
    <xf numFmtId="0" fontId="20" fillId="4" borderId="0" xfId="0" applyFont="1" applyFill="1" applyAlignment="1">
      <alignment vertical="justify" wrapText="1"/>
    </xf>
    <xf numFmtId="0" fontId="21" fillId="4" borderId="0" xfId="0" applyFont="1" applyFill="1" applyAlignment="1">
      <alignment vertical="justify" wrapText="1"/>
    </xf>
    <xf numFmtId="4" fontId="21" fillId="4" borderId="0" xfId="0" applyNumberFormat="1" applyFont="1" applyFill="1" applyAlignment="1">
      <alignment vertical="justify" wrapText="1"/>
    </xf>
    <xf numFmtId="49" fontId="1" fillId="4" borderId="2" xfId="0" applyNumberFormat="1" applyFont="1" applyFill="1" applyBorder="1" applyAlignment="1">
      <alignment horizontal="center"/>
    </xf>
    <xf numFmtId="49" fontId="11" fillId="4" borderId="2" xfId="0" applyNumberFormat="1" applyFont="1" applyFill="1" applyBorder="1" applyAlignment="1">
      <alignment horizontal="center"/>
    </xf>
    <xf numFmtId="0" fontId="11" fillId="4" borderId="0" xfId="0" applyFont="1" applyFill="1" applyBorder="1"/>
    <xf numFmtId="0" fontId="27" fillId="4" borderId="7" xfId="0" applyFont="1" applyFill="1" applyBorder="1" applyAlignment="1">
      <alignment horizontal="center" vertical="top"/>
    </xf>
    <xf numFmtId="0" fontId="27" fillId="4" borderId="0" xfId="0" applyFont="1" applyFill="1" applyBorder="1" applyAlignment="1">
      <alignment horizontal="center" vertical="top"/>
    </xf>
    <xf numFmtId="0" fontId="27" fillId="4" borderId="12" xfId="0" applyFont="1" applyFill="1" applyBorder="1" applyAlignment="1">
      <alignment horizontal="center" vertical="top"/>
    </xf>
    <xf numFmtId="0" fontId="27" fillId="4" borderId="13" xfId="0" applyFont="1" applyFill="1" applyBorder="1" applyAlignment="1">
      <alignment horizontal="center" vertical="top"/>
    </xf>
    <xf numFmtId="0" fontId="27" fillId="4" borderId="53" xfId="0" applyFont="1" applyFill="1" applyBorder="1" applyAlignment="1">
      <alignment horizontal="center" vertical="top"/>
    </xf>
    <xf numFmtId="0" fontId="27" fillId="4" borderId="18" xfId="0" applyFont="1" applyFill="1" applyBorder="1" applyAlignment="1">
      <alignment horizontal="center" vertical="top"/>
    </xf>
    <xf numFmtId="4" fontId="27" fillId="4" borderId="18" xfId="0" applyNumberFormat="1" applyFont="1" applyFill="1" applyBorder="1" applyAlignment="1">
      <alignment horizontal="center" vertical="top"/>
    </xf>
    <xf numFmtId="0" fontId="11" fillId="4" borderId="0" xfId="0" applyFont="1" applyFill="1"/>
    <xf numFmtId="0" fontId="23" fillId="4" borderId="16" xfId="0" applyFont="1" applyFill="1" applyBorder="1" applyAlignment="1">
      <alignment horizontal="center"/>
    </xf>
    <xf numFmtId="49" fontId="1" fillId="4" borderId="0" xfId="0" applyNumberFormat="1" applyFont="1" applyFill="1" applyAlignment="1">
      <alignment horizontal="center"/>
    </xf>
    <xf numFmtId="49" fontId="11" fillId="4" borderId="0" xfId="0" applyNumberFormat="1" applyFont="1" applyFill="1" applyAlignment="1">
      <alignment horizontal="center"/>
    </xf>
    <xf numFmtId="4" fontId="11" fillId="4" borderId="0" xfId="0" applyNumberFormat="1" applyFont="1" applyFill="1" applyAlignment="1">
      <alignment horizontal="center"/>
    </xf>
    <xf numFmtId="4" fontId="11" fillId="4" borderId="2" xfId="0" applyNumberFormat="1" applyFont="1" applyFill="1" applyBorder="1" applyAlignment="1">
      <alignment horizontal="center"/>
    </xf>
    <xf numFmtId="0" fontId="11" fillId="4" borderId="0" xfId="0" applyFont="1" applyFill="1" applyAlignment="1">
      <alignment horizontal="left" wrapText="1"/>
    </xf>
    <xf numFmtId="49" fontId="11" fillId="4" borderId="51" xfId="0" applyNumberFormat="1" applyFont="1" applyFill="1" applyBorder="1" applyAlignment="1">
      <alignment horizontal="center"/>
    </xf>
    <xf numFmtId="49" fontId="11" fillId="4" borderId="54" xfId="0" applyNumberFormat="1" applyFont="1" applyFill="1" applyBorder="1" applyAlignment="1">
      <alignment horizontal="center"/>
    </xf>
    <xf numFmtId="0" fontId="27" fillId="4" borderId="55" xfId="0" applyFont="1" applyFill="1" applyBorder="1" applyAlignment="1">
      <alignment horizontal="center"/>
    </xf>
    <xf numFmtId="0" fontId="27" fillId="4" borderId="18" xfId="0" applyFont="1" applyFill="1" applyBorder="1" applyAlignment="1">
      <alignment horizontal="center"/>
    </xf>
    <xf numFmtId="0" fontId="27" fillId="4" borderId="56" xfId="0" applyFont="1" applyFill="1" applyBorder="1" applyAlignment="1">
      <alignment horizontal="center"/>
    </xf>
    <xf numFmtId="49" fontId="7" fillId="4" borderId="51" xfId="0" applyNumberFormat="1" applyFont="1" applyFill="1" applyBorder="1" applyAlignment="1">
      <alignment horizontal="center"/>
    </xf>
    <xf numFmtId="49" fontId="7" fillId="4" borderId="2" xfId="0" applyNumberFormat="1" applyFont="1" applyFill="1" applyBorder="1" applyAlignment="1">
      <alignment horizontal="center"/>
    </xf>
    <xf numFmtId="49" fontId="11" fillId="4" borderId="20" xfId="0" applyNumberFormat="1" applyFont="1" applyFill="1" applyBorder="1" applyAlignment="1">
      <alignment horizontal="center"/>
    </xf>
    <xf numFmtId="49" fontId="11" fillId="4" borderId="44" xfId="0" applyNumberFormat="1" applyFont="1" applyFill="1" applyBorder="1" applyAlignment="1">
      <alignment horizontal="center"/>
    </xf>
    <xf numFmtId="49" fontId="11" fillId="4" borderId="52" xfId="0" applyNumberFormat="1" applyFont="1" applyFill="1" applyBorder="1" applyAlignment="1">
      <alignment horizontal="center"/>
    </xf>
    <xf numFmtId="0" fontId="23" fillId="4" borderId="42" xfId="0" applyFont="1" applyFill="1" applyBorder="1" applyAlignment="1">
      <alignment horizontal="center"/>
    </xf>
    <xf numFmtId="49" fontId="23" fillId="4" borderId="48" xfId="0" applyNumberFormat="1" applyFont="1" applyFill="1" applyBorder="1" applyAlignment="1">
      <alignment horizontal="center" shrinkToFit="1"/>
    </xf>
    <xf numFmtId="49" fontId="23" fillId="4" borderId="39" xfId="0" applyNumberFormat="1" applyFont="1" applyFill="1" applyBorder="1" applyAlignment="1">
      <alignment horizontal="center" shrinkToFit="1"/>
    </xf>
    <xf numFmtId="49" fontId="23" fillId="4" borderId="49" xfId="0" applyNumberFormat="1" applyFont="1" applyFill="1" applyBorder="1" applyAlignment="1">
      <alignment horizontal="center" shrinkToFit="1"/>
    </xf>
    <xf numFmtId="49" fontId="2" fillId="4" borderId="2" xfId="0" applyNumberFormat="1" applyFont="1" applyFill="1" applyBorder="1" applyAlignment="1">
      <alignment horizontal="center"/>
    </xf>
    <xf numFmtId="4" fontId="2" fillId="4" borderId="2" xfId="0" applyNumberFormat="1" applyFont="1" applyFill="1" applyBorder="1" applyAlignment="1">
      <alignment horizontal="center"/>
    </xf>
    <xf numFmtId="4" fontId="23" fillId="4" borderId="42" xfId="0" applyNumberFormat="1" applyFont="1" applyFill="1" applyBorder="1" applyAlignment="1">
      <alignment horizontal="center"/>
    </xf>
    <xf numFmtId="3" fontId="23" fillId="4" borderId="16" xfId="0" applyNumberFormat="1" applyFont="1" applyFill="1" applyBorder="1" applyAlignment="1">
      <alignment horizontal="center"/>
    </xf>
    <xf numFmtId="3" fontId="23" fillId="4" borderId="17" xfId="0" applyNumberFormat="1" applyFont="1" applyFill="1" applyBorder="1" applyAlignment="1">
      <alignment horizontal="center"/>
    </xf>
    <xf numFmtId="0" fontId="23" fillId="4" borderId="13" xfId="0" applyFont="1" applyFill="1" applyBorder="1" applyAlignment="1">
      <alignment horizontal="center"/>
    </xf>
    <xf numFmtId="0" fontId="23" fillId="4" borderId="28" xfId="0" applyFont="1" applyFill="1" applyBorder="1" applyAlignment="1">
      <alignment horizontal="left" wrapText="1"/>
    </xf>
    <xf numFmtId="0" fontId="23" fillId="4" borderId="16" xfId="0" applyFont="1" applyFill="1" applyBorder="1" applyAlignment="1">
      <alignment horizontal="left" wrapText="1"/>
    </xf>
    <xf numFmtId="0" fontId="23" fillId="4" borderId="33" xfId="0" applyFont="1" applyFill="1" applyBorder="1" applyAlignment="1">
      <alignment horizontal="left" wrapText="1"/>
    </xf>
    <xf numFmtId="0" fontId="23" fillId="4" borderId="15" xfId="0" applyFont="1" applyFill="1" applyBorder="1" applyAlignment="1">
      <alignment horizontal="center"/>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3" fontId="23" fillId="4" borderId="42" xfId="0" applyNumberFormat="1" applyFont="1" applyFill="1" applyBorder="1" applyAlignment="1">
      <alignment horizontal="center"/>
    </xf>
    <xf numFmtId="3" fontId="23" fillId="4" borderId="43" xfId="0" applyNumberFormat="1" applyFont="1" applyFill="1" applyBorder="1" applyAlignment="1">
      <alignment horizontal="center"/>
    </xf>
    <xf numFmtId="0" fontId="23" fillId="4" borderId="28" xfId="0" applyFont="1" applyFill="1" applyBorder="1" applyAlignment="1">
      <alignment horizontal="left" wrapText="1" indent="4"/>
    </xf>
    <xf numFmtId="0" fontId="23" fillId="4" borderId="16" xfId="0" applyFont="1" applyFill="1" applyBorder="1" applyAlignment="1">
      <alignment horizontal="left" wrapText="1" indent="4"/>
    </xf>
    <xf numFmtId="0" fontId="23" fillId="4" borderId="33" xfId="0" applyFont="1" applyFill="1" applyBorder="1" applyAlignment="1">
      <alignment horizontal="left" wrapText="1" indent="4"/>
    </xf>
    <xf numFmtId="4" fontId="23" fillId="4" borderId="16" xfId="0" applyNumberFormat="1" applyFont="1" applyFill="1" applyBorder="1" applyAlignment="1">
      <alignment horizontal="center"/>
    </xf>
    <xf numFmtId="0" fontId="23" fillId="4" borderId="41" xfId="0" applyFont="1" applyFill="1" applyBorder="1" applyAlignment="1">
      <alignment horizontal="center"/>
    </xf>
    <xf numFmtId="0" fontId="23" fillId="4" borderId="31" xfId="0" applyFont="1" applyFill="1" applyBorder="1" applyAlignment="1">
      <alignment horizontal="center"/>
    </xf>
    <xf numFmtId="0" fontId="23" fillId="4" borderId="20" xfId="0" applyFont="1" applyFill="1" applyBorder="1" applyAlignment="1">
      <alignment horizontal="left" wrapText="1"/>
    </xf>
    <xf numFmtId="0" fontId="23" fillId="4" borderId="44" xfId="0" applyFont="1" applyFill="1" applyBorder="1" applyAlignment="1">
      <alignment horizontal="left" wrapText="1"/>
    </xf>
    <xf numFmtId="0" fontId="23" fillId="4" borderId="19" xfId="0" applyFont="1" applyFill="1" applyBorder="1" applyAlignment="1">
      <alignment horizontal="left" wrapText="1"/>
    </xf>
    <xf numFmtId="0" fontId="23" fillId="4" borderId="28" xfId="0" applyFont="1" applyFill="1" applyBorder="1" applyAlignment="1">
      <alignment horizontal="left" indent="3"/>
    </xf>
    <xf numFmtId="0" fontId="23" fillId="4" borderId="16" xfId="0" applyFont="1" applyFill="1" applyBorder="1" applyAlignment="1">
      <alignment horizontal="left" indent="3"/>
    </xf>
    <xf numFmtId="0" fontId="23" fillId="4" borderId="33" xfId="0" applyFont="1" applyFill="1" applyBorder="1" applyAlignment="1">
      <alignment horizontal="left" indent="3"/>
    </xf>
    <xf numFmtId="49" fontId="23" fillId="4" borderId="13" xfId="0" applyNumberFormat="1" applyFont="1" applyFill="1" applyBorder="1" applyAlignment="1">
      <alignment horizontal="center"/>
    </xf>
    <xf numFmtId="0" fontId="23" fillId="4" borderId="14" xfId="0" applyFont="1" applyFill="1" applyBorder="1" applyAlignment="1">
      <alignment horizontal="left" wrapText="1" indent="4"/>
    </xf>
    <xf numFmtId="0" fontId="23" fillId="4" borderId="18" xfId="0" applyFont="1" applyFill="1" applyBorder="1" applyAlignment="1">
      <alignment horizontal="left" wrapText="1" indent="4"/>
    </xf>
    <xf numFmtId="0" fontId="23" fillId="4" borderId="33" xfId="0" applyFont="1" applyFill="1" applyBorder="1" applyAlignment="1">
      <alignment horizontal="center"/>
    </xf>
    <xf numFmtId="0" fontId="23" fillId="4" borderId="1" xfId="0" applyFont="1" applyFill="1" applyBorder="1" applyAlignment="1">
      <alignment horizontal="center"/>
    </xf>
    <xf numFmtId="0" fontId="23" fillId="4" borderId="28" xfId="0" applyFont="1" applyFill="1" applyBorder="1" applyAlignment="1">
      <alignment horizontal="center"/>
    </xf>
    <xf numFmtId="4" fontId="23" fillId="4" borderId="33" xfId="0" applyNumberFormat="1" applyFont="1" applyFill="1" applyBorder="1" applyAlignment="1">
      <alignment horizontal="center"/>
    </xf>
    <xf numFmtId="4" fontId="23" fillId="4" borderId="1" xfId="0" applyNumberFormat="1" applyFont="1" applyFill="1" applyBorder="1" applyAlignment="1">
      <alignment horizontal="center"/>
    </xf>
    <xf numFmtId="4" fontId="23" fillId="4" borderId="28" xfId="0" applyNumberFormat="1" applyFont="1" applyFill="1" applyBorder="1" applyAlignment="1">
      <alignment horizontal="center"/>
    </xf>
    <xf numFmtId="3" fontId="23" fillId="4" borderId="33" xfId="0" applyNumberFormat="1" applyFont="1" applyFill="1" applyBorder="1" applyAlignment="1">
      <alignment horizontal="center"/>
    </xf>
    <xf numFmtId="3" fontId="23" fillId="4" borderId="1" xfId="0" applyNumberFormat="1" applyFont="1" applyFill="1" applyBorder="1" applyAlignment="1">
      <alignment horizontal="center"/>
    </xf>
    <xf numFmtId="3" fontId="23" fillId="4" borderId="30" xfId="0" applyNumberFormat="1" applyFont="1" applyFill="1" applyBorder="1" applyAlignment="1">
      <alignment horizontal="center"/>
    </xf>
    <xf numFmtId="0" fontId="23" fillId="4" borderId="20" xfId="0" applyFont="1" applyFill="1" applyBorder="1" applyAlignment="1">
      <alignment horizontal="left" wrapText="1" indent="3"/>
    </xf>
    <xf numFmtId="0" fontId="23" fillId="4" borderId="44" xfId="0" applyFont="1" applyFill="1" applyBorder="1" applyAlignment="1">
      <alignment horizontal="left" indent="3"/>
    </xf>
    <xf numFmtId="0" fontId="23" fillId="4" borderId="19" xfId="0" applyFont="1" applyFill="1" applyBorder="1" applyAlignment="1">
      <alignment horizontal="left" indent="3"/>
    </xf>
    <xf numFmtId="0" fontId="23" fillId="4" borderId="47" xfId="0" applyFont="1" applyFill="1" applyBorder="1" applyAlignment="1">
      <alignment horizontal="center"/>
    </xf>
    <xf numFmtId="0" fontId="23" fillId="4" borderId="44" xfId="0" applyFont="1" applyFill="1" applyBorder="1" applyAlignment="1">
      <alignment horizontal="center"/>
    </xf>
    <xf numFmtId="4" fontId="23" fillId="4" borderId="44" xfId="0" applyNumberFormat="1" applyFont="1" applyFill="1" applyBorder="1" applyAlignment="1">
      <alignment horizontal="center"/>
    </xf>
    <xf numFmtId="4" fontId="23" fillId="4" borderId="31" xfId="0" applyNumberFormat="1" applyFont="1" applyFill="1" applyBorder="1" applyAlignment="1">
      <alignment horizontal="center"/>
    </xf>
    <xf numFmtId="3" fontId="23" fillId="4" borderId="31" xfId="0" applyNumberFormat="1" applyFont="1" applyFill="1" applyBorder="1" applyAlignment="1">
      <alignment horizontal="center"/>
    </xf>
    <xf numFmtId="3" fontId="23" fillId="4" borderId="50" xfId="0" applyNumberFormat="1" applyFont="1" applyFill="1" applyBorder="1" applyAlignment="1">
      <alignment horizontal="center"/>
    </xf>
    <xf numFmtId="0" fontId="23" fillId="4" borderId="28" xfId="0" applyFont="1" applyFill="1" applyBorder="1" applyAlignment="1">
      <alignment horizontal="left" wrapText="1" indent="2"/>
    </xf>
    <xf numFmtId="0" fontId="23" fillId="4" borderId="16" xfId="0" applyFont="1" applyFill="1" applyBorder="1" applyAlignment="1">
      <alignment horizontal="left" wrapText="1" indent="2"/>
    </xf>
    <xf numFmtId="0" fontId="23" fillId="4" borderId="33" xfId="0" applyFont="1" applyFill="1" applyBorder="1" applyAlignment="1">
      <alignment horizontal="left" wrapText="1" indent="2"/>
    </xf>
    <xf numFmtId="3" fontId="23" fillId="4" borderId="13" xfId="0" applyNumberFormat="1" applyFont="1" applyFill="1" applyBorder="1" applyAlignment="1">
      <alignment horizontal="center"/>
    </xf>
    <xf numFmtId="3" fontId="23" fillId="4" borderId="23" xfId="0" applyNumberFormat="1" applyFont="1" applyFill="1" applyBorder="1" applyAlignment="1">
      <alignment horizontal="center"/>
    </xf>
    <xf numFmtId="49" fontId="25" fillId="4" borderId="33" xfId="0" applyNumberFormat="1" applyFont="1" applyFill="1" applyBorder="1" applyAlignment="1">
      <alignment horizontal="center" shrinkToFit="1"/>
    </xf>
    <xf numFmtId="49" fontId="25" fillId="4" borderId="1" xfId="0" applyNumberFormat="1" applyFont="1" applyFill="1" applyBorder="1" applyAlignment="1">
      <alignment horizontal="center" shrinkToFit="1"/>
    </xf>
    <xf numFmtId="49" fontId="25" fillId="4" borderId="28" xfId="0" applyNumberFormat="1" applyFont="1" applyFill="1" applyBorder="1" applyAlignment="1">
      <alignment horizontal="center" shrinkToFit="1"/>
    </xf>
    <xf numFmtId="4" fontId="25" fillId="4" borderId="16" xfId="0" applyNumberFormat="1" applyFont="1" applyFill="1" applyBorder="1" applyAlignment="1">
      <alignment horizontal="center"/>
    </xf>
    <xf numFmtId="3" fontId="25" fillId="4" borderId="13" xfId="0" applyNumberFormat="1" applyFont="1" applyFill="1" applyBorder="1" applyAlignment="1">
      <alignment horizontal="center"/>
    </xf>
    <xf numFmtId="3" fontId="25" fillId="4" borderId="23" xfId="0" applyNumberFormat="1" applyFont="1" applyFill="1" applyBorder="1" applyAlignment="1">
      <alignment horizontal="center"/>
    </xf>
    <xf numFmtId="0" fontId="23" fillId="4" borderId="28" xfId="0" applyFont="1" applyFill="1" applyBorder="1" applyAlignment="1">
      <alignment horizontal="left" wrapText="1" indent="3"/>
    </xf>
    <xf numFmtId="4" fontId="23" fillId="4" borderId="13" xfId="0" applyNumberFormat="1" applyFont="1" applyFill="1" applyBorder="1" applyAlignment="1">
      <alignment horizontal="center"/>
    </xf>
    <xf numFmtId="0" fontId="23" fillId="4" borderId="46" xfId="0" applyFont="1" applyFill="1" applyBorder="1" applyAlignment="1">
      <alignment horizontal="center"/>
    </xf>
    <xf numFmtId="0" fontId="23" fillId="4" borderId="1" xfId="0" applyFont="1" applyFill="1" applyBorder="1" applyAlignment="1">
      <alignment horizontal="left" wrapText="1" indent="2"/>
    </xf>
    <xf numFmtId="0" fontId="32" fillId="4" borderId="0" xfId="0" applyFont="1" applyFill="1" applyAlignment="1">
      <alignment horizontal="center" vertical="center"/>
    </xf>
    <xf numFmtId="0" fontId="23" fillId="4" borderId="16" xfId="0" applyFont="1" applyFill="1" applyBorder="1" applyAlignment="1">
      <alignment horizontal="left" wrapText="1" indent="3"/>
    </xf>
    <xf numFmtId="49" fontId="23" fillId="4" borderId="16" xfId="0" applyNumberFormat="1" applyFont="1" applyFill="1" applyBorder="1" applyAlignment="1">
      <alignment horizontal="center"/>
    </xf>
    <xf numFmtId="0" fontId="23" fillId="4" borderId="16" xfId="0" applyFont="1" applyFill="1" applyBorder="1" applyAlignment="1">
      <alignment horizontal="left" vertical="center" wrapText="1" indent="2"/>
    </xf>
    <xf numFmtId="0" fontId="23" fillId="4" borderId="19" xfId="0" applyFont="1" applyFill="1" applyBorder="1" applyAlignment="1">
      <alignment horizontal="left" vertical="center" wrapText="1" indent="2"/>
    </xf>
    <xf numFmtId="0" fontId="23" fillId="4" borderId="2" xfId="0" applyFont="1" applyFill="1" applyBorder="1" applyAlignment="1">
      <alignment horizontal="left" vertical="center" wrapText="1" indent="2"/>
    </xf>
    <xf numFmtId="0" fontId="23" fillId="4" borderId="16" xfId="0" applyFont="1" applyFill="1" applyBorder="1" applyAlignment="1">
      <alignment horizontal="left" indent="2"/>
    </xf>
    <xf numFmtId="0" fontId="30" fillId="4" borderId="16" xfId="0" applyFont="1" applyFill="1" applyBorder="1" applyAlignment="1">
      <alignment horizontal="left" indent="2"/>
    </xf>
    <xf numFmtId="0" fontId="30" fillId="4" borderId="33" xfId="0" applyFont="1" applyFill="1" applyBorder="1" applyAlignment="1">
      <alignment horizontal="left" indent="2"/>
    </xf>
    <xf numFmtId="0" fontId="23" fillId="4" borderId="16" xfId="0" applyFont="1" applyFill="1" applyBorder="1" applyAlignment="1">
      <alignment horizontal="left" wrapText="1" indent="1"/>
    </xf>
    <xf numFmtId="0" fontId="23" fillId="4" borderId="33" xfId="0" applyFont="1" applyFill="1" applyBorder="1" applyAlignment="1">
      <alignment horizontal="left" wrapText="1" indent="1"/>
    </xf>
    <xf numFmtId="3" fontId="23" fillId="4" borderId="19" xfId="0" applyNumberFormat="1" applyFont="1" applyFill="1" applyBorder="1" applyAlignment="1">
      <alignment horizontal="center"/>
    </xf>
    <xf numFmtId="3" fontId="23" fillId="4" borderId="2" xfId="0" applyNumberFormat="1" applyFont="1" applyFill="1" applyBorder="1" applyAlignment="1">
      <alignment horizontal="center"/>
    </xf>
    <xf numFmtId="3" fontId="23" fillId="4" borderId="22" xfId="0" applyNumberFormat="1" applyFont="1" applyFill="1" applyBorder="1" applyAlignment="1">
      <alignment horizontal="center"/>
    </xf>
    <xf numFmtId="0" fontId="23" fillId="4" borderId="1" xfId="0" applyFont="1" applyFill="1" applyBorder="1" applyAlignment="1">
      <alignment horizontal="left" wrapText="1" indent="1"/>
    </xf>
    <xf numFmtId="49" fontId="23" fillId="4" borderId="19" xfId="0" applyNumberFormat="1" applyFont="1" applyFill="1" applyBorder="1" applyAlignment="1">
      <alignment horizontal="center"/>
    </xf>
    <xf numFmtId="49" fontId="23" fillId="4" borderId="2" xfId="0" applyNumberFormat="1" applyFont="1" applyFill="1" applyBorder="1" applyAlignment="1">
      <alignment horizontal="center"/>
    </xf>
    <xf numFmtId="49" fontId="23" fillId="4" borderId="20" xfId="0" applyNumberFormat="1" applyFont="1" applyFill="1" applyBorder="1" applyAlignment="1">
      <alignment horizontal="center"/>
    </xf>
    <xf numFmtId="0" fontId="23" fillId="4" borderId="19" xfId="0" applyFont="1" applyFill="1" applyBorder="1" applyAlignment="1">
      <alignment horizontal="left" wrapText="1" indent="2"/>
    </xf>
    <xf numFmtId="0" fontId="23" fillId="4" borderId="2" xfId="0" applyFont="1" applyFill="1" applyBorder="1" applyAlignment="1">
      <alignment horizontal="left" wrapText="1" indent="2"/>
    </xf>
    <xf numFmtId="0" fontId="23" fillId="4" borderId="22" xfId="0" applyFont="1" applyFill="1" applyBorder="1" applyAlignment="1">
      <alignment horizontal="left" wrapText="1" indent="2"/>
    </xf>
    <xf numFmtId="0" fontId="25" fillId="4" borderId="29" xfId="0" applyFont="1" applyFill="1" applyBorder="1" applyAlignment="1">
      <alignment horizontal="center"/>
    </xf>
    <xf numFmtId="0" fontId="25" fillId="4" borderId="2" xfId="0" applyFont="1" applyFill="1" applyBorder="1" applyAlignment="1">
      <alignment horizontal="center"/>
    </xf>
    <xf numFmtId="0" fontId="25" fillId="4" borderId="20" xfId="0" applyFont="1" applyFill="1" applyBorder="1" applyAlignment="1">
      <alignment horizontal="center"/>
    </xf>
    <xf numFmtId="0" fontId="23" fillId="4" borderId="19" xfId="0" applyFont="1" applyFill="1" applyBorder="1" applyAlignment="1">
      <alignment horizontal="center"/>
    </xf>
    <xf numFmtId="0" fontId="23" fillId="4" borderId="2" xfId="0" applyFont="1" applyFill="1" applyBorder="1" applyAlignment="1">
      <alignment horizontal="center"/>
    </xf>
    <xf numFmtId="0" fontId="23" fillId="4" borderId="20" xfId="0" applyFont="1" applyFill="1" applyBorder="1" applyAlignment="1">
      <alignment horizontal="center"/>
    </xf>
    <xf numFmtId="49" fontId="23" fillId="4" borderId="19" xfId="0" applyNumberFormat="1" applyFont="1" applyFill="1" applyBorder="1" applyAlignment="1">
      <alignment horizontal="center" shrinkToFit="1"/>
    </xf>
    <xf numFmtId="49" fontId="23" fillId="4" borderId="2" xfId="0" applyNumberFormat="1" applyFont="1" applyFill="1" applyBorder="1" applyAlignment="1">
      <alignment horizontal="center" shrinkToFit="1"/>
    </xf>
    <xf numFmtId="49" fontId="23" fillId="4" borderId="20" xfId="0" applyNumberFormat="1" applyFont="1" applyFill="1" applyBorder="1" applyAlignment="1">
      <alignment horizontal="center" shrinkToFit="1"/>
    </xf>
    <xf numFmtId="49" fontId="25" fillId="4" borderId="19" xfId="0" applyNumberFormat="1" applyFont="1" applyFill="1" applyBorder="1" applyAlignment="1">
      <alignment horizontal="center" shrinkToFit="1"/>
    </xf>
    <xf numFmtId="49" fontId="25" fillId="4" borderId="2" xfId="0" applyNumberFormat="1" applyFont="1" applyFill="1" applyBorder="1" applyAlignment="1">
      <alignment horizontal="center" shrinkToFit="1"/>
    </xf>
    <xf numFmtId="49" fontId="25" fillId="4" borderId="20" xfId="0" applyNumberFormat="1" applyFont="1" applyFill="1" applyBorder="1" applyAlignment="1">
      <alignment horizontal="center" shrinkToFit="1"/>
    </xf>
    <xf numFmtId="4" fontId="25" fillId="4" borderId="19" xfId="0" applyNumberFormat="1" applyFont="1" applyFill="1" applyBorder="1" applyAlignment="1">
      <alignment horizontal="center"/>
    </xf>
    <xf numFmtId="4" fontId="25" fillId="4" borderId="2" xfId="0" applyNumberFormat="1" applyFont="1" applyFill="1" applyBorder="1" applyAlignment="1">
      <alignment horizontal="center"/>
    </xf>
    <xf numFmtId="4" fontId="25" fillId="4" borderId="20" xfId="0" applyNumberFormat="1" applyFont="1" applyFill="1" applyBorder="1" applyAlignment="1">
      <alignment horizontal="center"/>
    </xf>
    <xf numFmtId="4" fontId="23" fillId="4" borderId="19" xfId="0" applyNumberFormat="1" applyFont="1" applyFill="1" applyBorder="1" applyAlignment="1">
      <alignment horizontal="center"/>
    </xf>
    <xf numFmtId="4" fontId="23" fillId="4" borderId="2" xfId="0" applyNumberFormat="1" applyFont="1" applyFill="1" applyBorder="1" applyAlignment="1">
      <alignment horizontal="center"/>
    </xf>
    <xf numFmtId="4" fontId="23" fillId="4" borderId="20" xfId="0" applyNumberFormat="1" applyFont="1" applyFill="1" applyBorder="1" applyAlignment="1">
      <alignment horizontal="center"/>
    </xf>
    <xf numFmtId="0" fontId="23" fillId="4" borderId="14" xfId="0" applyFont="1" applyFill="1" applyBorder="1" applyAlignment="1">
      <alignment horizontal="left" wrapText="1" indent="2"/>
    </xf>
    <xf numFmtId="0" fontId="23" fillId="4" borderId="18" xfId="0" applyFont="1" applyFill="1" applyBorder="1" applyAlignment="1">
      <alignment horizontal="left" wrapText="1" indent="2"/>
    </xf>
    <xf numFmtId="49" fontId="23" fillId="4" borderId="14" xfId="0" applyNumberFormat="1" applyFont="1" applyFill="1" applyBorder="1" applyAlignment="1">
      <alignment horizontal="center" shrinkToFit="1"/>
    </xf>
    <xf numFmtId="49" fontId="23" fillId="4" borderId="18" xfId="0" applyNumberFormat="1" applyFont="1" applyFill="1" applyBorder="1" applyAlignment="1">
      <alignment horizontal="center" shrinkToFit="1"/>
    </xf>
    <xf numFmtId="49" fontId="23" fillId="4" borderId="12" xfId="0" applyNumberFormat="1" applyFont="1" applyFill="1" applyBorder="1" applyAlignment="1">
      <alignment horizontal="center" shrinkToFit="1"/>
    </xf>
    <xf numFmtId="4" fontId="25" fillId="4" borderId="13" xfId="0" applyNumberFormat="1" applyFont="1" applyFill="1" applyBorder="1" applyAlignment="1">
      <alignment horizontal="center"/>
    </xf>
    <xf numFmtId="49" fontId="23" fillId="4" borderId="32" xfId="0" applyNumberFormat="1" applyFont="1" applyFill="1" applyBorder="1" applyAlignment="1">
      <alignment horizontal="center"/>
    </xf>
    <xf numFmtId="49" fontId="23" fillId="4" borderId="0" xfId="0" applyNumberFormat="1" applyFont="1" applyFill="1" applyBorder="1" applyAlignment="1">
      <alignment horizontal="center"/>
    </xf>
    <xf numFmtId="49" fontId="23" fillId="4" borderId="26" xfId="0" applyNumberFormat="1" applyFont="1" applyFill="1" applyBorder="1" applyAlignment="1">
      <alignment horizontal="center"/>
    </xf>
    <xf numFmtId="49" fontId="23" fillId="4" borderId="16" xfId="0" applyNumberFormat="1" applyFont="1" applyFill="1" applyBorder="1" applyAlignment="1">
      <alignment horizontal="center" shrinkToFit="1"/>
    </xf>
    <xf numFmtId="49" fontId="23" fillId="4" borderId="31" xfId="0" applyNumberFormat="1" applyFont="1" applyFill="1" applyBorder="1" applyAlignment="1">
      <alignment horizontal="center"/>
    </xf>
    <xf numFmtId="3" fontId="23" fillId="4" borderId="44" xfId="0" applyNumberFormat="1" applyFont="1" applyFill="1" applyBorder="1" applyAlignment="1">
      <alignment horizontal="center"/>
    </xf>
    <xf numFmtId="3" fontId="23" fillId="4" borderId="45" xfId="0" applyNumberFormat="1" applyFont="1" applyFill="1" applyBorder="1" applyAlignment="1">
      <alignment horizontal="center"/>
    </xf>
    <xf numFmtId="0" fontId="23" fillId="4" borderId="28" xfId="0" applyFont="1" applyFill="1" applyBorder="1" applyAlignment="1">
      <alignment horizontal="left" wrapText="1" indent="1"/>
    </xf>
    <xf numFmtId="0" fontId="23" fillId="4" borderId="16" xfId="0" applyFont="1" applyFill="1" applyBorder="1" applyAlignment="1">
      <alignment horizontal="left" indent="1"/>
    </xf>
    <xf numFmtId="0" fontId="23" fillId="4" borderId="33" xfId="0" applyFont="1" applyFill="1" applyBorder="1" applyAlignment="1">
      <alignment horizontal="left" indent="1"/>
    </xf>
    <xf numFmtId="0" fontId="25" fillId="4" borderId="16" xfId="0" applyFont="1" applyFill="1" applyBorder="1" applyAlignment="1">
      <alignment horizontal="center"/>
    </xf>
    <xf numFmtId="0" fontId="25" fillId="4" borderId="16" xfId="0" applyFont="1" applyFill="1" applyBorder="1" applyAlignment="1">
      <alignment horizontal="left"/>
    </xf>
    <xf numFmtId="0" fontId="23" fillId="4" borderId="16" xfId="0" applyFont="1" applyFill="1" applyBorder="1"/>
    <xf numFmtId="0" fontId="23" fillId="4" borderId="16" xfId="0" applyFont="1" applyFill="1" applyBorder="1" applyAlignment="1">
      <alignment horizontal="right"/>
    </xf>
    <xf numFmtId="49" fontId="23" fillId="4" borderId="16" xfId="0" applyNumberFormat="1" applyFont="1" applyFill="1" applyBorder="1"/>
    <xf numFmtId="0" fontId="5" fillId="4" borderId="0" xfId="0" applyFont="1" applyFill="1" applyBorder="1" applyAlignment="1">
      <alignment horizontal="center" vertical="top" wrapText="1"/>
    </xf>
    <xf numFmtId="0" fontId="23" fillId="4" borderId="16" xfId="0" applyFont="1" applyFill="1" applyBorder="1" applyAlignment="1">
      <alignment horizontal="center" vertical="center" wrapText="1"/>
    </xf>
    <xf numFmtId="0" fontId="23" fillId="4" borderId="16" xfId="0" applyFont="1" applyFill="1" applyBorder="1" applyAlignment="1">
      <alignment horizontal="center" vertical="center"/>
    </xf>
    <xf numFmtId="0" fontId="36" fillId="0" borderId="33"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16" xfId="1" applyFont="1" applyFill="1" applyBorder="1" applyAlignment="1">
      <alignment horizontal="left"/>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6" fillId="0" borderId="0" xfId="1" applyFont="1" applyFill="1" applyBorder="1" applyAlignment="1">
      <alignment horizontal="center"/>
    </xf>
    <xf numFmtId="0" fontId="33" fillId="0" borderId="57" xfId="1" applyFont="1" applyFill="1" applyBorder="1" applyAlignment="1">
      <alignment horizontal="left"/>
    </xf>
    <xf numFmtId="0" fontId="33" fillId="0" borderId="0" xfId="1" applyFont="1" applyFill="1" applyBorder="1" applyAlignment="1">
      <alignment horizontal="left"/>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4" fontId="36" fillId="0" borderId="33" xfId="1" applyNumberFormat="1" applyFont="1" applyFill="1" applyBorder="1" applyAlignment="1">
      <alignment horizontal="center"/>
    </xf>
    <xf numFmtId="4" fontId="36" fillId="0" borderId="28" xfId="1" applyNumberFormat="1" applyFont="1" applyFill="1" applyBorder="1" applyAlignment="1">
      <alignment horizontal="center"/>
    </xf>
    <xf numFmtId="0" fontId="37" fillId="0" borderId="0" xfId="1" applyFont="1" applyFill="1" applyAlignment="1">
      <alignment horizontal="center"/>
    </xf>
    <xf numFmtId="0" fontId="33" fillId="0" borderId="0" xfId="1" applyFont="1" applyFill="1" applyAlignment="1">
      <alignment horizontal="center"/>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0" fontId="33" fillId="4" borderId="0" xfId="1" applyFont="1" applyFill="1" applyAlignment="1">
      <alignment horizontal="center"/>
    </xf>
    <xf numFmtId="0" fontId="35" fillId="0" borderId="57" xfId="1" applyFont="1" applyFill="1" applyBorder="1" applyAlignment="1">
      <alignment horizontal="left" wrapText="1"/>
    </xf>
    <xf numFmtId="0" fontId="36" fillId="0" borderId="0" xfId="1" applyFont="1" applyFill="1" applyAlignment="1">
      <alignment horizontal="center"/>
    </xf>
    <xf numFmtId="0" fontId="11" fillId="0" borderId="16" xfId="1" applyFont="1" applyFill="1" applyBorder="1" applyAlignment="1">
      <alignment horizontal="left" wrapText="1"/>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8" fillId="0" borderId="0" xfId="1" applyFont="1" applyFill="1" applyAlignment="1">
      <alignment horizontal="center"/>
    </xf>
    <xf numFmtId="0" fontId="11" fillId="0" borderId="0" xfId="1" applyFont="1" applyFill="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1"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6" fillId="0" borderId="16" xfId="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1" xfId="1" applyFont="1" applyBorder="1" applyAlignment="1">
      <alignment horizontal="center"/>
    </xf>
    <xf numFmtId="0" fontId="36" fillId="0" borderId="28" xfId="1" applyFont="1" applyBorder="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4" fontId="36" fillId="0" borderId="16" xfId="1" applyNumberFormat="1" applyFont="1" applyBorder="1" applyAlignment="1">
      <alignment horizontal="center"/>
    </xf>
    <xf numFmtId="0" fontId="37" fillId="0" borderId="0" xfId="1" applyFont="1" applyAlignment="1">
      <alignment horizontal="center"/>
    </xf>
    <xf numFmtId="0" fontId="33" fillId="0" borderId="16" xfId="1" applyFont="1" applyBorder="1" applyAlignment="1">
      <alignment horizontal="center"/>
    </xf>
    <xf numFmtId="0" fontId="33" fillId="0" borderId="16" xfId="1" applyFont="1" applyFill="1" applyBorder="1" applyAlignment="1">
      <alignment horizontal="center"/>
    </xf>
    <xf numFmtId="4" fontId="33" fillId="0" borderId="16" xfId="1" applyNumberFormat="1" applyFont="1" applyBorder="1" applyAlignment="1">
      <alignment horizontal="center"/>
    </xf>
    <xf numFmtId="0" fontId="33" fillId="0" borderId="16" xfId="1" applyFont="1" applyBorder="1" applyAlignment="1">
      <alignment horizontal="center" wrapText="1"/>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0" fontId="36" fillId="0" borderId="0" xfId="1" applyFont="1" applyAlignment="1">
      <alignment horizontal="center"/>
    </xf>
    <xf numFmtId="0" fontId="33" fillId="0" borderId="0" xfId="1" applyFont="1" applyBorder="1" applyAlignment="1">
      <alignment horizontal="left"/>
    </xf>
    <xf numFmtId="0" fontId="35" fillId="0" borderId="57" xfId="1" applyFont="1" applyBorder="1" applyAlignment="1">
      <alignment horizontal="left" wrapText="1"/>
    </xf>
    <xf numFmtId="0" fontId="33" fillId="0" borderId="57" xfId="1" applyFont="1" applyBorder="1" applyAlignment="1">
      <alignment horizontal="left"/>
    </xf>
    <xf numFmtId="0" fontId="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11" fillId="0" borderId="33" xfId="1" applyFont="1" applyBorder="1" applyAlignment="1">
      <alignment horizontal="center" vertical="top" wrapText="1"/>
    </xf>
    <xf numFmtId="4" fontId="33" fillId="0" borderId="1" xfId="1" applyNumberFormat="1" applyFont="1" applyBorder="1" applyAlignment="1">
      <alignment horizontal="center"/>
    </xf>
    <xf numFmtId="4" fontId="36" fillId="0" borderId="1" xfId="1" applyNumberFormat="1" applyFont="1" applyBorder="1" applyAlignment="1">
      <alignment horizontal="center"/>
    </xf>
    <xf numFmtId="0" fontId="36" fillId="0" borderId="0" xfId="0" applyFont="1" applyAlignment="1">
      <alignment horizontal="center"/>
    </xf>
    <xf numFmtId="0" fontId="33" fillId="0" borderId="33" xfId="0" applyFont="1" applyBorder="1" applyAlignment="1">
      <alignment horizontal="center" vertical="top"/>
    </xf>
    <xf numFmtId="0" fontId="33" fillId="0" borderId="1" xfId="0" applyFont="1" applyBorder="1" applyAlignment="1">
      <alignment horizontal="center" vertical="top"/>
    </xf>
    <xf numFmtId="0" fontId="33" fillId="0" borderId="28" xfId="0" applyFont="1" applyBorder="1" applyAlignment="1">
      <alignment horizontal="center" vertical="top"/>
    </xf>
    <xf numFmtId="0" fontId="33" fillId="0" borderId="16" xfId="0" applyFont="1" applyBorder="1" applyAlignment="1">
      <alignment horizontal="center" vertical="top" wrapText="1"/>
    </xf>
    <xf numFmtId="0" fontId="33" fillId="0" borderId="33" xfId="0" applyFont="1" applyBorder="1" applyAlignment="1">
      <alignment horizontal="left" wrapText="1"/>
    </xf>
    <xf numFmtId="0" fontId="33" fillId="0" borderId="1" xfId="0" applyFont="1" applyBorder="1" applyAlignment="1">
      <alignment horizontal="left" wrapText="1"/>
    </xf>
    <xf numFmtId="0" fontId="33" fillId="0" borderId="28" xfId="0" applyFont="1" applyBorder="1" applyAlignment="1">
      <alignment horizontal="left" wrapText="1"/>
    </xf>
    <xf numFmtId="4" fontId="33" fillId="0" borderId="16" xfId="0" applyNumberFormat="1" applyFont="1" applyBorder="1" applyAlignment="1">
      <alignment horizontal="center"/>
    </xf>
    <xf numFmtId="4" fontId="33" fillId="0" borderId="33" xfId="0" applyNumberFormat="1" applyFont="1" applyBorder="1" applyAlignment="1">
      <alignment horizontal="center"/>
    </xf>
    <xf numFmtId="4" fontId="33" fillId="0" borderId="28" xfId="0" applyNumberFormat="1" applyFont="1" applyBorder="1" applyAlignment="1">
      <alignment horizontal="center"/>
    </xf>
    <xf numFmtId="3" fontId="33"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3" fontId="36" fillId="0" borderId="16" xfId="1" applyNumberFormat="1" applyFont="1" applyBorder="1" applyAlignment="1">
      <alignment horizontal="center"/>
    </xf>
    <xf numFmtId="3" fontId="33" fillId="6" borderId="16" xfId="1" applyNumberFormat="1" applyFont="1" applyFill="1" applyBorder="1" applyAlignment="1">
      <alignment horizontal="center"/>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0" fontId="36" fillId="0" borderId="33" xfId="0" applyFont="1" applyBorder="1" applyAlignment="1">
      <alignment horizontal="right"/>
    </xf>
    <xf numFmtId="0" fontId="36" fillId="0" borderId="1" xfId="0" applyFont="1" applyBorder="1" applyAlignment="1">
      <alignment horizontal="right"/>
    </xf>
    <xf numFmtId="0" fontId="36" fillId="0" borderId="28" xfId="0" applyFont="1" applyBorder="1" applyAlignment="1">
      <alignment horizontal="right"/>
    </xf>
    <xf numFmtId="4" fontId="36" fillId="0" borderId="16" xfId="0" applyNumberFormat="1"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2"/>
  <sheetViews>
    <sheetView showGridLines="0" view="pageBreakPreview" topLeftCell="A70" zoomScaleSheetLayoutView="100" workbookViewId="0">
      <selection activeCell="CC98" sqref="CC98"/>
    </sheetView>
  </sheetViews>
  <sheetFormatPr defaultColWidth="2" defaultRowHeight="15.75" x14ac:dyDescent="0.25"/>
  <cols>
    <col min="1" max="30" width="2" style="16"/>
    <col min="31" max="31" width="6.6640625" style="16" customWidth="1"/>
    <col min="32" max="42" width="2" style="16"/>
    <col min="43" max="43" width="3.1640625" style="16" customWidth="1"/>
    <col min="44" max="44" width="3.33203125" style="16" customWidth="1"/>
    <col min="45" max="78" width="2" style="16"/>
    <col min="79" max="79" width="32.6640625" style="6" customWidth="1"/>
    <col min="80" max="80" width="18.6640625" style="112" customWidth="1"/>
    <col min="81" max="81" width="13.5" style="112" customWidth="1"/>
    <col min="82" max="82" width="11.5" style="112" customWidth="1"/>
  </cols>
  <sheetData>
    <row r="1" spans="1:82" s="4" customFormat="1" ht="72.75" customHeight="1" x14ac:dyDescent="0.25">
      <c r="A1" s="376" t="s">
        <v>285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143"/>
      <c r="BZ1" s="143"/>
      <c r="CA1" s="6"/>
      <c r="CB1" s="111"/>
      <c r="CC1" s="111"/>
      <c r="CD1" s="111"/>
    </row>
    <row r="2" spans="1:82" ht="8.25" hidden="1" customHeight="1" x14ac:dyDescent="0.25"/>
    <row r="3" spans="1:82" ht="13.5" hidden="1" customHeight="1" x14ac:dyDescent="0.25">
      <c r="A3" s="377" t="s">
        <v>52</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row>
    <row r="4" spans="1:82" ht="13.5" hidden="1" customHeight="1" x14ac:dyDescent="0.25"/>
    <row r="5" spans="1:82" ht="13.5" customHeight="1" x14ac:dyDescent="0.25">
      <c r="BC5" s="380" t="s">
        <v>53</v>
      </c>
      <c r="BD5" s="380"/>
      <c r="BE5" s="380"/>
      <c r="BF5" s="380"/>
      <c r="BG5" s="380"/>
      <c r="BH5" s="380"/>
      <c r="BI5" s="380"/>
      <c r="BJ5" s="380"/>
      <c r="BK5" s="380"/>
      <c r="BL5" s="380"/>
      <c r="BM5" s="380"/>
      <c r="BN5" s="380"/>
      <c r="BO5" s="380"/>
      <c r="BP5" s="380"/>
      <c r="BQ5" s="380"/>
      <c r="BR5" s="380"/>
      <c r="BS5" s="380"/>
      <c r="BT5" s="380"/>
      <c r="BU5" s="380"/>
      <c r="BV5" s="380"/>
      <c r="BW5" s="380"/>
      <c r="BX5" s="380"/>
    </row>
    <row r="6" spans="1:82" ht="13.5" customHeight="1" x14ac:dyDescent="0.25">
      <c r="BC6" s="381" t="s">
        <v>438</v>
      </c>
      <c r="BD6" s="381"/>
      <c r="BE6" s="381"/>
      <c r="BF6" s="381"/>
      <c r="BG6" s="381"/>
      <c r="BH6" s="381"/>
      <c r="BI6" s="381"/>
      <c r="BJ6" s="381"/>
      <c r="BK6" s="381"/>
      <c r="BL6" s="381"/>
      <c r="BM6" s="381"/>
      <c r="BN6" s="381"/>
      <c r="BO6" s="381"/>
      <c r="BP6" s="381"/>
      <c r="BQ6" s="381"/>
      <c r="BR6" s="381"/>
      <c r="BS6" s="381"/>
      <c r="BT6" s="381"/>
      <c r="BU6" s="381"/>
      <c r="BV6" s="381"/>
      <c r="BW6" s="381"/>
      <c r="BX6" s="381"/>
    </row>
    <row r="7" spans="1:82" ht="13.5" customHeight="1" x14ac:dyDescent="0.25">
      <c r="BC7" s="378" t="s">
        <v>54</v>
      </c>
      <c r="BD7" s="379"/>
      <c r="BE7" s="379"/>
      <c r="BF7" s="379"/>
      <c r="BG7" s="379"/>
      <c r="BH7" s="379"/>
      <c r="BI7" s="379"/>
      <c r="BJ7" s="379"/>
      <c r="BK7" s="379"/>
      <c r="BL7" s="379"/>
      <c r="BM7" s="379"/>
      <c r="BN7" s="379"/>
      <c r="BO7" s="379"/>
      <c r="BP7" s="379"/>
      <c r="BQ7" s="379"/>
      <c r="BR7" s="379"/>
      <c r="BS7" s="379"/>
      <c r="BT7" s="379"/>
      <c r="BU7" s="379"/>
      <c r="BV7" s="379"/>
      <c r="BW7" s="379"/>
      <c r="BX7" s="379"/>
    </row>
    <row r="8" spans="1:82" ht="50.25" customHeight="1" x14ac:dyDescent="0.25">
      <c r="BC8" s="351" t="s">
        <v>464</v>
      </c>
      <c r="BD8" s="351"/>
      <c r="BE8" s="351"/>
      <c r="BF8" s="351"/>
      <c r="BG8" s="351"/>
      <c r="BH8" s="351"/>
      <c r="BI8" s="351"/>
      <c r="BJ8" s="351"/>
      <c r="BK8" s="351"/>
      <c r="BL8" s="351"/>
      <c r="BM8" s="351"/>
      <c r="BN8" s="351"/>
      <c r="BO8" s="351"/>
      <c r="BP8" s="351"/>
      <c r="BQ8" s="351"/>
      <c r="BR8" s="351"/>
      <c r="BS8" s="351"/>
      <c r="BT8" s="351"/>
      <c r="BU8" s="351"/>
      <c r="BV8" s="351"/>
      <c r="BW8" s="351"/>
      <c r="BX8" s="351"/>
    </row>
    <row r="9" spans="1:82" ht="13.5" customHeight="1" x14ac:dyDescent="0.25">
      <c r="BC9" s="364" t="s">
        <v>55</v>
      </c>
      <c r="BD9" s="364"/>
      <c r="BE9" s="364"/>
      <c r="BF9" s="364"/>
      <c r="BG9" s="364"/>
      <c r="BH9" s="364"/>
      <c r="BI9" s="364"/>
      <c r="BJ9" s="364"/>
      <c r="BK9" s="364"/>
      <c r="BL9" s="364"/>
      <c r="BM9" s="364"/>
      <c r="BN9" s="364"/>
      <c r="BO9" s="364"/>
      <c r="BP9" s="364"/>
      <c r="BQ9" s="364"/>
      <c r="BR9" s="364"/>
      <c r="BS9" s="364"/>
      <c r="BT9" s="364"/>
      <c r="BU9" s="364"/>
      <c r="BV9" s="364"/>
      <c r="BW9" s="364"/>
      <c r="BX9" s="364"/>
    </row>
    <row r="10" spans="1:82" ht="13.5" customHeight="1" x14ac:dyDescent="0.25">
      <c r="BD10" s="367"/>
      <c r="BE10" s="367"/>
      <c r="BF10" s="367"/>
      <c r="BG10" s="367"/>
      <c r="BH10" s="367"/>
      <c r="BI10" s="367"/>
      <c r="BJ10" s="367"/>
      <c r="BK10" s="367"/>
      <c r="BL10" s="144"/>
      <c r="BM10" s="349" t="s">
        <v>465</v>
      </c>
      <c r="BN10" s="367"/>
      <c r="BO10" s="367"/>
      <c r="BP10" s="367"/>
      <c r="BQ10" s="367"/>
      <c r="BR10" s="367"/>
      <c r="BS10" s="367"/>
      <c r="BT10" s="367"/>
      <c r="BU10" s="367"/>
      <c r="BV10" s="367"/>
      <c r="BW10" s="367"/>
    </row>
    <row r="11" spans="1:82" ht="13.5" customHeight="1" x14ac:dyDescent="0.25">
      <c r="BD11" s="364" t="s">
        <v>56</v>
      </c>
      <c r="BE11" s="364"/>
      <c r="BF11" s="364"/>
      <c r="BG11" s="364"/>
      <c r="BH11" s="364"/>
      <c r="BI11" s="364"/>
      <c r="BJ11" s="364"/>
      <c r="BK11" s="364"/>
      <c r="BL11" s="145"/>
      <c r="BM11" s="364" t="s">
        <v>57</v>
      </c>
      <c r="BN11" s="364"/>
      <c r="BO11" s="364"/>
      <c r="BP11" s="364"/>
      <c r="BQ11" s="364"/>
      <c r="BR11" s="364"/>
      <c r="BS11" s="364"/>
      <c r="BT11" s="364"/>
      <c r="BU11" s="364"/>
      <c r="BV11" s="364"/>
      <c r="BW11" s="364"/>
    </row>
    <row r="12" spans="1:82" ht="11.25" customHeight="1" x14ac:dyDescent="0.25">
      <c r="BC12" s="16" t="s">
        <v>58</v>
      </c>
      <c r="BD12" s="366" t="s">
        <v>508</v>
      </c>
      <c r="BE12" s="367"/>
      <c r="BF12" s="16" t="s">
        <v>58</v>
      </c>
      <c r="BG12" s="366" t="s">
        <v>507</v>
      </c>
      <c r="BH12" s="367"/>
      <c r="BI12" s="367"/>
      <c r="BJ12" s="367"/>
      <c r="BK12" s="367"/>
      <c r="BL12" s="367"/>
      <c r="BM12" s="367"/>
      <c r="BN12" s="367"/>
      <c r="BO12" s="365">
        <v>20</v>
      </c>
      <c r="BP12" s="365"/>
      <c r="BQ12" s="349" t="s">
        <v>290</v>
      </c>
      <c r="BR12" s="367"/>
      <c r="BS12" s="16" t="s">
        <v>59</v>
      </c>
    </row>
    <row r="13" spans="1:82" x14ac:dyDescent="0.25">
      <c r="AI13" s="146"/>
    </row>
    <row r="14" spans="1:82" ht="14.25" customHeight="1" x14ac:dyDescent="0.25">
      <c r="A14" s="374" t="s">
        <v>0</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147" t="s">
        <v>294</v>
      </c>
      <c r="AZ14" s="147"/>
      <c r="BA14" s="148" t="s">
        <v>59</v>
      </c>
      <c r="BF14" s="148"/>
      <c r="BG14" s="148"/>
      <c r="BH14" s="148"/>
      <c r="BI14" s="148"/>
      <c r="BJ14" s="148"/>
      <c r="BK14" s="148"/>
      <c r="BL14" s="148"/>
      <c r="BM14" s="148"/>
      <c r="BN14" s="148"/>
      <c r="BO14" s="148"/>
      <c r="BP14" s="148"/>
      <c r="BQ14" s="369" t="s">
        <v>5</v>
      </c>
      <c r="BR14" s="369"/>
      <c r="BS14" s="369"/>
      <c r="BT14" s="369"/>
      <c r="BU14" s="369"/>
      <c r="BV14" s="369"/>
      <c r="BW14" s="369"/>
      <c r="BX14" s="369"/>
    </row>
    <row r="15" spans="1:82" ht="15.75" customHeight="1" thickBot="1" x14ac:dyDescent="0.3">
      <c r="X15" s="375" t="s">
        <v>1</v>
      </c>
      <c r="Y15" s="375"/>
      <c r="Z15" s="375"/>
      <c r="AA15" s="375"/>
      <c r="AB15" s="375" t="s">
        <v>294</v>
      </c>
      <c r="AC15" s="375"/>
      <c r="AD15" s="149" t="s">
        <v>2</v>
      </c>
      <c r="AF15" s="150"/>
      <c r="AG15" s="150"/>
      <c r="AH15" s="150"/>
      <c r="AI15" s="150"/>
      <c r="AJ15" s="150"/>
      <c r="AK15" s="150"/>
      <c r="AL15" s="150"/>
      <c r="AM15" s="150"/>
      <c r="AN15" s="150"/>
      <c r="AO15" s="150"/>
      <c r="AQ15" s="147" t="s">
        <v>291</v>
      </c>
      <c r="AR15" s="147" t="s">
        <v>292</v>
      </c>
      <c r="AS15" s="149" t="s">
        <v>3</v>
      </c>
      <c r="AU15" s="151"/>
      <c r="AV15" s="147" t="s">
        <v>512</v>
      </c>
      <c r="AW15" s="147"/>
      <c r="AX15" s="368" t="s">
        <v>4</v>
      </c>
      <c r="AY15" s="368"/>
      <c r="AZ15" s="368"/>
      <c r="BA15" s="368"/>
      <c r="BB15" s="368"/>
      <c r="BQ15" s="370"/>
      <c r="BR15" s="370"/>
      <c r="BS15" s="370"/>
      <c r="BT15" s="370"/>
      <c r="BU15" s="370"/>
      <c r="BV15" s="370"/>
      <c r="BW15" s="370"/>
      <c r="BX15" s="370"/>
    </row>
    <row r="16" spans="1:82" ht="16.5" x14ac:dyDescent="0.25">
      <c r="AE16" s="16" t="s">
        <v>16</v>
      </c>
      <c r="AG16" s="366" t="s">
        <v>510</v>
      </c>
      <c r="AH16" s="367"/>
      <c r="AI16" s="16" t="s">
        <v>58</v>
      </c>
      <c r="AJ16" s="366" t="s">
        <v>511</v>
      </c>
      <c r="AK16" s="367"/>
      <c r="AL16" s="367"/>
      <c r="AM16" s="367"/>
      <c r="AN16" s="367"/>
      <c r="AO16" s="367"/>
      <c r="AP16" s="367"/>
      <c r="AQ16" s="367"/>
      <c r="AR16" s="365">
        <v>20</v>
      </c>
      <c r="AS16" s="365"/>
      <c r="AT16" s="366" t="s">
        <v>294</v>
      </c>
      <c r="AU16" s="367"/>
      <c r="AV16" s="365" t="s">
        <v>17</v>
      </c>
      <c r="AW16" s="365"/>
      <c r="BF16" s="355" t="s">
        <v>6</v>
      </c>
      <c r="BG16" s="355"/>
      <c r="BH16" s="355"/>
      <c r="BI16" s="355"/>
      <c r="BJ16" s="355"/>
      <c r="BK16" s="355"/>
      <c r="BL16" s="355"/>
      <c r="BM16" s="355"/>
      <c r="BN16" s="355"/>
      <c r="BO16" s="355"/>
      <c r="BP16" s="356"/>
      <c r="BQ16" s="371" t="s">
        <v>509</v>
      </c>
      <c r="BR16" s="372"/>
      <c r="BS16" s="372"/>
      <c r="BT16" s="372"/>
      <c r="BU16" s="372"/>
      <c r="BV16" s="372"/>
      <c r="BW16" s="372"/>
      <c r="BX16" s="373"/>
    </row>
    <row r="17" spans="1:82" x14ac:dyDescent="0.25">
      <c r="A17" s="13" t="s">
        <v>14</v>
      </c>
      <c r="BF17" s="355" t="s">
        <v>7</v>
      </c>
      <c r="BG17" s="355"/>
      <c r="BH17" s="355"/>
      <c r="BI17" s="355"/>
      <c r="BJ17" s="355"/>
      <c r="BK17" s="355"/>
      <c r="BL17" s="355"/>
      <c r="BM17" s="355"/>
      <c r="BN17" s="355"/>
      <c r="BO17" s="355"/>
      <c r="BP17" s="356"/>
      <c r="BQ17" s="358" t="s">
        <v>469</v>
      </c>
      <c r="BR17" s="359"/>
      <c r="BS17" s="359"/>
      <c r="BT17" s="359"/>
      <c r="BU17" s="359"/>
      <c r="BV17" s="359"/>
      <c r="BW17" s="359"/>
      <c r="BX17" s="360"/>
    </row>
    <row r="18" spans="1:82" x14ac:dyDescent="0.25">
      <c r="A18" s="13" t="s">
        <v>13</v>
      </c>
      <c r="N18" s="349" t="s">
        <v>293</v>
      </c>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62" t="s">
        <v>8</v>
      </c>
      <c r="BG18" s="362"/>
      <c r="BH18" s="362"/>
      <c r="BI18" s="362"/>
      <c r="BJ18" s="362"/>
      <c r="BK18" s="362"/>
      <c r="BL18" s="362"/>
      <c r="BM18" s="362"/>
      <c r="BN18" s="362"/>
      <c r="BO18" s="362"/>
      <c r="BP18" s="357"/>
      <c r="BQ18" s="358" t="s">
        <v>470</v>
      </c>
      <c r="BR18" s="359"/>
      <c r="BS18" s="359"/>
      <c r="BT18" s="359"/>
      <c r="BU18" s="359"/>
      <c r="BV18" s="359"/>
      <c r="BW18" s="359"/>
      <c r="BX18" s="360"/>
    </row>
    <row r="19" spans="1:82" x14ac:dyDescent="0.25">
      <c r="BF19" s="363" t="s">
        <v>7</v>
      </c>
      <c r="BG19" s="363"/>
      <c r="BH19" s="363"/>
      <c r="BI19" s="363"/>
      <c r="BJ19" s="363"/>
      <c r="BK19" s="363"/>
      <c r="BL19" s="363"/>
      <c r="BM19" s="363"/>
      <c r="BN19" s="363"/>
      <c r="BO19" s="363"/>
      <c r="BP19" s="357"/>
      <c r="BQ19" s="358" t="s">
        <v>466</v>
      </c>
      <c r="BR19" s="359"/>
      <c r="BS19" s="359"/>
      <c r="BT19" s="359"/>
      <c r="BU19" s="359"/>
      <c r="BV19" s="359"/>
      <c r="BW19" s="359"/>
      <c r="BX19" s="360"/>
    </row>
    <row r="20" spans="1:82" x14ac:dyDescent="0.25">
      <c r="BF20" s="357" t="s">
        <v>9</v>
      </c>
      <c r="BG20" s="357"/>
      <c r="BH20" s="357"/>
      <c r="BI20" s="357"/>
      <c r="BJ20" s="357"/>
      <c r="BK20" s="357"/>
      <c r="BL20" s="357"/>
      <c r="BM20" s="357"/>
      <c r="BN20" s="357"/>
      <c r="BO20" s="357"/>
      <c r="BP20" s="357"/>
      <c r="BQ20" s="361" t="s">
        <v>467</v>
      </c>
      <c r="BR20" s="359"/>
      <c r="BS20" s="359"/>
      <c r="BT20" s="359"/>
      <c r="BU20" s="359"/>
      <c r="BV20" s="359"/>
      <c r="BW20" s="359"/>
      <c r="BX20" s="360"/>
    </row>
    <row r="21" spans="1:82" ht="30" customHeight="1" x14ac:dyDescent="0.25">
      <c r="A21" s="13" t="s">
        <v>12</v>
      </c>
      <c r="H21" s="350" t="s">
        <v>464</v>
      </c>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7" t="s">
        <v>10</v>
      </c>
      <c r="BG21" s="357"/>
      <c r="BH21" s="357"/>
      <c r="BI21" s="357"/>
      <c r="BJ21" s="357"/>
      <c r="BK21" s="357"/>
      <c r="BL21" s="357"/>
      <c r="BM21" s="357"/>
      <c r="BN21" s="357"/>
      <c r="BO21" s="357"/>
      <c r="BP21" s="357"/>
      <c r="BQ21" s="361" t="s">
        <v>439</v>
      </c>
      <c r="BR21" s="359"/>
      <c r="BS21" s="359"/>
      <c r="BT21" s="359"/>
      <c r="BU21" s="359"/>
      <c r="BV21" s="359"/>
      <c r="BW21" s="359"/>
      <c r="BX21" s="360"/>
    </row>
    <row r="22" spans="1:82" ht="16.5" thickBot="1" x14ac:dyDescent="0.3">
      <c r="A22" s="13" t="s">
        <v>15</v>
      </c>
      <c r="BF22" s="357" t="s">
        <v>11</v>
      </c>
      <c r="BG22" s="357"/>
      <c r="BH22" s="357"/>
      <c r="BI22" s="357"/>
      <c r="BJ22" s="357"/>
      <c r="BK22" s="357"/>
      <c r="BL22" s="357"/>
      <c r="BM22" s="357"/>
      <c r="BN22" s="357"/>
      <c r="BO22" s="357"/>
      <c r="BP22" s="357"/>
      <c r="BQ22" s="352">
        <v>383</v>
      </c>
      <c r="BR22" s="353"/>
      <c r="BS22" s="353"/>
      <c r="BT22" s="353"/>
      <c r="BU22" s="353"/>
      <c r="BV22" s="353"/>
      <c r="BW22" s="353"/>
      <c r="BX22" s="354"/>
    </row>
    <row r="23" spans="1:82" x14ac:dyDescent="0.25">
      <c r="A23" s="341" t="s">
        <v>18</v>
      </c>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CB23" s="112">
        <v>2023</v>
      </c>
      <c r="CC23" s="112">
        <v>2024</v>
      </c>
      <c r="CD23" s="112">
        <v>2025</v>
      </c>
    </row>
    <row r="24" spans="1:82" s="1" customFormat="1" ht="17.25" customHeight="1" x14ac:dyDescent="0.25">
      <c r="A24" s="336" t="s">
        <v>19</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7"/>
      <c r="AF24" s="329" t="s">
        <v>20</v>
      </c>
      <c r="AG24" s="329"/>
      <c r="AH24" s="329"/>
      <c r="AI24" s="329"/>
      <c r="AJ24" s="329" t="s">
        <v>201</v>
      </c>
      <c r="AK24" s="329"/>
      <c r="AL24" s="329"/>
      <c r="AM24" s="329"/>
      <c r="AN24" s="329"/>
      <c r="AO24" s="329"/>
      <c r="AP24" s="329"/>
      <c r="AQ24" s="329"/>
      <c r="AR24" s="329" t="s">
        <v>202</v>
      </c>
      <c r="AS24" s="329"/>
      <c r="AT24" s="329"/>
      <c r="AU24" s="329"/>
      <c r="AV24" s="329"/>
      <c r="AW24" s="334" t="s">
        <v>21</v>
      </c>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9"/>
      <c r="BZ24" s="9"/>
      <c r="CA24" s="6"/>
      <c r="CB24" s="113"/>
      <c r="CC24" s="113"/>
      <c r="CD24" s="113"/>
    </row>
    <row r="25" spans="1:82" s="1" customFormat="1" ht="16.5" customHeight="1" thickBot="1" x14ac:dyDescent="0.3">
      <c r="A25" s="338"/>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9"/>
      <c r="AF25" s="329"/>
      <c r="AG25" s="329"/>
      <c r="AH25" s="329"/>
      <c r="AI25" s="329"/>
      <c r="AJ25" s="329"/>
      <c r="AK25" s="329"/>
      <c r="AL25" s="329"/>
      <c r="AM25" s="329"/>
      <c r="AN25" s="329"/>
      <c r="AO25" s="329"/>
      <c r="AP25" s="329"/>
      <c r="AQ25" s="329"/>
      <c r="AR25" s="329"/>
      <c r="AS25" s="329"/>
      <c r="AT25" s="329"/>
      <c r="AU25" s="329"/>
      <c r="AV25" s="329"/>
      <c r="AW25" s="344" t="s">
        <v>22</v>
      </c>
      <c r="AX25" s="345"/>
      <c r="AY25" s="345"/>
      <c r="AZ25" s="328" t="s">
        <v>294</v>
      </c>
      <c r="BA25" s="328"/>
      <c r="BB25" s="332" t="s">
        <v>59</v>
      </c>
      <c r="BC25" s="333"/>
      <c r="BD25" s="311" t="s">
        <v>22</v>
      </c>
      <c r="BE25" s="311"/>
      <c r="BF25" s="311"/>
      <c r="BG25" s="312" t="s">
        <v>292</v>
      </c>
      <c r="BH25" s="312"/>
      <c r="BI25" s="313" t="s">
        <v>59</v>
      </c>
      <c r="BJ25" s="313"/>
      <c r="BK25" s="344" t="s">
        <v>22</v>
      </c>
      <c r="BL25" s="345"/>
      <c r="BM25" s="345"/>
      <c r="BN25" s="328" t="s">
        <v>512</v>
      </c>
      <c r="BO25" s="328"/>
      <c r="BP25" s="332" t="s">
        <v>59</v>
      </c>
      <c r="BQ25" s="333"/>
      <c r="BR25" s="329" t="s">
        <v>24</v>
      </c>
      <c r="BS25" s="329"/>
      <c r="BT25" s="329"/>
      <c r="BU25" s="329"/>
      <c r="BV25" s="329"/>
      <c r="BW25" s="329"/>
      <c r="BX25" s="329"/>
      <c r="BY25" s="9"/>
      <c r="BZ25" s="9"/>
      <c r="CA25" s="6"/>
      <c r="CB25" s="119"/>
      <c r="CC25" s="119"/>
      <c r="CD25" s="119"/>
    </row>
    <row r="26" spans="1:82" s="1" customFormat="1" ht="39" customHeight="1" x14ac:dyDescent="0.4">
      <c r="A26" s="315"/>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31"/>
      <c r="AF26" s="329"/>
      <c r="AG26" s="329"/>
      <c r="AH26" s="329"/>
      <c r="AI26" s="329"/>
      <c r="AJ26" s="329"/>
      <c r="AK26" s="329"/>
      <c r="AL26" s="329"/>
      <c r="AM26" s="329"/>
      <c r="AN26" s="329"/>
      <c r="AO26" s="329"/>
      <c r="AP26" s="329"/>
      <c r="AQ26" s="329"/>
      <c r="AR26" s="329"/>
      <c r="AS26" s="329"/>
      <c r="AT26" s="329"/>
      <c r="AU26" s="329"/>
      <c r="AV26" s="329"/>
      <c r="AW26" s="330" t="s">
        <v>23</v>
      </c>
      <c r="AX26" s="315"/>
      <c r="AY26" s="315"/>
      <c r="AZ26" s="315"/>
      <c r="BA26" s="315"/>
      <c r="BB26" s="315"/>
      <c r="BC26" s="331"/>
      <c r="BD26" s="314" t="s">
        <v>26</v>
      </c>
      <c r="BE26" s="315"/>
      <c r="BF26" s="315"/>
      <c r="BG26" s="315"/>
      <c r="BH26" s="315"/>
      <c r="BI26" s="315"/>
      <c r="BJ26" s="315"/>
      <c r="BK26" s="330" t="s">
        <v>25</v>
      </c>
      <c r="BL26" s="315"/>
      <c r="BM26" s="315"/>
      <c r="BN26" s="315"/>
      <c r="BO26" s="315"/>
      <c r="BP26" s="315"/>
      <c r="BQ26" s="331"/>
      <c r="BR26" s="329"/>
      <c r="BS26" s="329"/>
      <c r="BT26" s="329"/>
      <c r="BU26" s="329"/>
      <c r="BV26" s="329"/>
      <c r="BW26" s="329"/>
      <c r="BX26" s="329"/>
      <c r="BY26" s="9"/>
      <c r="BZ26" s="9"/>
      <c r="CA26" s="117"/>
      <c r="CB26" s="402" t="s">
        <v>463</v>
      </c>
      <c r="CC26" s="403"/>
      <c r="CD26" s="404"/>
    </row>
    <row r="27" spans="1:82" s="1" customFormat="1" ht="16.5" thickBot="1" x14ac:dyDescent="0.3">
      <c r="A27" s="347">
        <v>1</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0">
        <v>2</v>
      </c>
      <c r="AG27" s="340"/>
      <c r="AH27" s="340"/>
      <c r="AI27" s="340"/>
      <c r="AJ27" s="340">
        <v>3</v>
      </c>
      <c r="AK27" s="340"/>
      <c r="AL27" s="340"/>
      <c r="AM27" s="340"/>
      <c r="AN27" s="340"/>
      <c r="AO27" s="340"/>
      <c r="AP27" s="340"/>
      <c r="AQ27" s="340"/>
      <c r="AR27" s="340">
        <v>4</v>
      </c>
      <c r="AS27" s="340"/>
      <c r="AT27" s="340"/>
      <c r="AU27" s="340"/>
      <c r="AV27" s="340"/>
      <c r="AW27" s="340">
        <v>5</v>
      </c>
      <c r="AX27" s="340"/>
      <c r="AY27" s="340"/>
      <c r="AZ27" s="340"/>
      <c r="BA27" s="340"/>
      <c r="BB27" s="340"/>
      <c r="BC27" s="340"/>
      <c r="BD27" s="340">
        <v>6</v>
      </c>
      <c r="BE27" s="340"/>
      <c r="BF27" s="340"/>
      <c r="BG27" s="340"/>
      <c r="BH27" s="340"/>
      <c r="BI27" s="340"/>
      <c r="BJ27" s="340"/>
      <c r="BK27" s="340">
        <v>7</v>
      </c>
      <c r="BL27" s="340"/>
      <c r="BM27" s="340"/>
      <c r="BN27" s="340"/>
      <c r="BO27" s="340"/>
      <c r="BP27" s="340"/>
      <c r="BQ27" s="340"/>
      <c r="BR27" s="348">
        <v>8</v>
      </c>
      <c r="BS27" s="348"/>
      <c r="BT27" s="348"/>
      <c r="BU27" s="348"/>
      <c r="BV27" s="348"/>
      <c r="BW27" s="348"/>
      <c r="BX27" s="348"/>
      <c r="BY27" s="9"/>
      <c r="BZ27" s="9"/>
      <c r="CA27" s="118" t="s">
        <v>299</v>
      </c>
      <c r="CB27" s="121">
        <f>AW28+AW30-AW57</f>
        <v>0</v>
      </c>
      <c r="CC27" s="122">
        <f>BD30-BD57</f>
        <v>0</v>
      </c>
      <c r="CD27" s="123">
        <f>BK30-BK57</f>
        <v>0</v>
      </c>
    </row>
    <row r="28" spans="1:82" s="1" customFormat="1" x14ac:dyDescent="0.25">
      <c r="A28" s="325" t="s">
        <v>62</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7"/>
      <c r="AF28" s="318" t="s">
        <v>30</v>
      </c>
      <c r="AG28" s="319"/>
      <c r="AH28" s="319"/>
      <c r="AI28" s="319"/>
      <c r="AJ28" s="319" t="s">
        <v>34</v>
      </c>
      <c r="AK28" s="319"/>
      <c r="AL28" s="319"/>
      <c r="AM28" s="319"/>
      <c r="AN28" s="319"/>
      <c r="AO28" s="319"/>
      <c r="AP28" s="319"/>
      <c r="AQ28" s="319"/>
      <c r="AR28" s="319" t="s">
        <v>34</v>
      </c>
      <c r="AS28" s="319"/>
      <c r="AT28" s="319"/>
      <c r="AU28" s="319"/>
      <c r="AV28" s="319"/>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2"/>
      <c r="BS28" s="342"/>
      <c r="BT28" s="342"/>
      <c r="BU28" s="342"/>
      <c r="BV28" s="342"/>
      <c r="BW28" s="342"/>
      <c r="BX28" s="343"/>
      <c r="BY28" s="9"/>
      <c r="BZ28" s="9"/>
      <c r="CA28" s="7" t="s">
        <v>300</v>
      </c>
      <c r="CB28" s="120"/>
      <c r="CC28" s="120"/>
      <c r="CD28" s="120"/>
    </row>
    <row r="29" spans="1:82" s="1" customFormat="1" x14ac:dyDescent="0.25">
      <c r="A29" s="325" t="s">
        <v>203</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7"/>
      <c r="AF29" s="203" t="s">
        <v>31</v>
      </c>
      <c r="AG29" s="204"/>
      <c r="AH29" s="204"/>
      <c r="AI29" s="204"/>
      <c r="AJ29" s="204" t="s">
        <v>34</v>
      </c>
      <c r="AK29" s="204"/>
      <c r="AL29" s="204"/>
      <c r="AM29" s="204"/>
      <c r="AN29" s="204"/>
      <c r="AO29" s="204"/>
      <c r="AP29" s="204"/>
      <c r="AQ29" s="204"/>
      <c r="AR29" s="204" t="s">
        <v>34</v>
      </c>
      <c r="AS29" s="204"/>
      <c r="AT29" s="204"/>
      <c r="AU29" s="204"/>
      <c r="AV29" s="204"/>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0"/>
      <c r="BS29" s="200"/>
      <c r="BT29" s="200"/>
      <c r="BU29" s="200"/>
      <c r="BV29" s="200"/>
      <c r="BW29" s="200"/>
      <c r="BX29" s="201"/>
      <c r="BY29" s="9"/>
      <c r="BZ29" s="9"/>
      <c r="CA29" s="8" t="s">
        <v>300</v>
      </c>
      <c r="CB29" s="113"/>
      <c r="CC29" s="113"/>
      <c r="CD29" s="113"/>
    </row>
    <row r="30" spans="1:82" s="1" customFormat="1" ht="21.75" customHeight="1" x14ac:dyDescent="0.25">
      <c r="A30" s="322" t="s">
        <v>27</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4"/>
      <c r="AF30" s="320" t="s">
        <v>32</v>
      </c>
      <c r="AG30" s="321"/>
      <c r="AH30" s="321"/>
      <c r="AI30" s="321"/>
      <c r="AJ30" s="218"/>
      <c r="AK30" s="218"/>
      <c r="AL30" s="218"/>
      <c r="AM30" s="218"/>
      <c r="AN30" s="218"/>
      <c r="AO30" s="218"/>
      <c r="AP30" s="218"/>
      <c r="AQ30" s="218"/>
      <c r="AR30" s="218" t="s">
        <v>151</v>
      </c>
      <c r="AS30" s="218"/>
      <c r="AT30" s="218"/>
      <c r="AU30" s="218"/>
      <c r="AV30" s="218"/>
      <c r="AW30" s="205">
        <f>AW31+AW35+AW42+AW54</f>
        <v>9586500</v>
      </c>
      <c r="AX30" s="205"/>
      <c r="AY30" s="205"/>
      <c r="AZ30" s="205"/>
      <c r="BA30" s="205"/>
      <c r="BB30" s="205"/>
      <c r="BC30" s="205"/>
      <c r="BD30" s="205">
        <f t="shared" ref="BD30" si="0">BD31+BD35+BD42+BD54</f>
        <v>7803600</v>
      </c>
      <c r="BE30" s="205"/>
      <c r="BF30" s="205"/>
      <c r="BG30" s="205"/>
      <c r="BH30" s="205"/>
      <c r="BI30" s="205"/>
      <c r="BJ30" s="205"/>
      <c r="BK30" s="205">
        <f t="shared" ref="BK30" si="1">BK31+BK35+BK42+BK54</f>
        <v>8151000</v>
      </c>
      <c r="BL30" s="205"/>
      <c r="BM30" s="205"/>
      <c r="BN30" s="205"/>
      <c r="BO30" s="205"/>
      <c r="BP30" s="205"/>
      <c r="BQ30" s="205"/>
      <c r="BR30" s="288"/>
      <c r="BS30" s="288"/>
      <c r="BT30" s="288"/>
      <c r="BU30" s="288"/>
      <c r="BV30" s="288"/>
      <c r="BW30" s="288"/>
      <c r="BX30" s="289"/>
      <c r="BY30" s="9"/>
      <c r="BZ30" s="9"/>
      <c r="CA30" s="6"/>
      <c r="CB30" s="113"/>
      <c r="CC30" s="113"/>
      <c r="CD30" s="113"/>
    </row>
    <row r="31" spans="1:82" s="1" customFormat="1" ht="23.25" customHeight="1" x14ac:dyDescent="0.25">
      <c r="A31" s="316" t="s">
        <v>28</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7"/>
      <c r="AF31" s="220" t="s">
        <v>33</v>
      </c>
      <c r="AG31" s="221"/>
      <c r="AH31" s="221"/>
      <c r="AI31" s="222"/>
      <c r="AJ31" s="223" t="s">
        <v>35</v>
      </c>
      <c r="AK31" s="221"/>
      <c r="AL31" s="221"/>
      <c r="AM31" s="221"/>
      <c r="AN31" s="221"/>
      <c r="AO31" s="221"/>
      <c r="AP31" s="221"/>
      <c r="AQ31" s="222"/>
      <c r="AR31" s="223"/>
      <c r="AS31" s="221"/>
      <c r="AT31" s="221"/>
      <c r="AU31" s="221"/>
      <c r="AV31" s="222"/>
      <c r="AW31" s="303">
        <f>AW32+AW34</f>
        <v>0</v>
      </c>
      <c r="AX31" s="304"/>
      <c r="AY31" s="304"/>
      <c r="AZ31" s="304"/>
      <c r="BA31" s="304"/>
      <c r="BB31" s="304"/>
      <c r="BC31" s="305"/>
      <c r="BD31" s="303">
        <f t="shared" ref="BD31" si="2">BD32+BD34</f>
        <v>0</v>
      </c>
      <c r="BE31" s="304"/>
      <c r="BF31" s="304"/>
      <c r="BG31" s="304"/>
      <c r="BH31" s="304"/>
      <c r="BI31" s="304"/>
      <c r="BJ31" s="305"/>
      <c r="BK31" s="303">
        <f t="shared" ref="BK31" si="3">BK32+BK34</f>
        <v>0</v>
      </c>
      <c r="BL31" s="304"/>
      <c r="BM31" s="304"/>
      <c r="BN31" s="304"/>
      <c r="BO31" s="304"/>
      <c r="BP31" s="304"/>
      <c r="BQ31" s="305"/>
      <c r="BR31" s="308"/>
      <c r="BS31" s="309"/>
      <c r="BT31" s="309"/>
      <c r="BU31" s="309"/>
      <c r="BV31" s="309"/>
      <c r="BW31" s="309"/>
      <c r="BX31" s="310"/>
      <c r="BY31" s="9"/>
      <c r="BZ31" s="9"/>
      <c r="CA31" s="6">
        <v>2</v>
      </c>
      <c r="CB31" s="113"/>
      <c r="CC31" s="113"/>
      <c r="CD31" s="113"/>
    </row>
    <row r="32" spans="1:82" s="1" customFormat="1" x14ac:dyDescent="0.25">
      <c r="A32" s="298" t="s">
        <v>29</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300"/>
      <c r="AF32" s="230" t="s">
        <v>60</v>
      </c>
      <c r="AG32" s="231"/>
      <c r="AH32" s="231"/>
      <c r="AI32" s="232"/>
      <c r="AJ32" s="236"/>
      <c r="AK32" s="231"/>
      <c r="AL32" s="231"/>
      <c r="AM32" s="231"/>
      <c r="AN32" s="231"/>
      <c r="AO32" s="231"/>
      <c r="AP32" s="231"/>
      <c r="AQ32" s="232"/>
      <c r="AR32" s="236"/>
      <c r="AS32" s="231"/>
      <c r="AT32" s="231"/>
      <c r="AU32" s="231"/>
      <c r="AV32" s="232"/>
      <c r="AW32" s="206"/>
      <c r="AX32" s="207"/>
      <c r="AY32" s="207"/>
      <c r="AZ32" s="207"/>
      <c r="BA32" s="207"/>
      <c r="BB32" s="207"/>
      <c r="BC32" s="208"/>
      <c r="BD32" s="206"/>
      <c r="BE32" s="207"/>
      <c r="BF32" s="207"/>
      <c r="BG32" s="207"/>
      <c r="BH32" s="207"/>
      <c r="BI32" s="207"/>
      <c r="BJ32" s="208"/>
      <c r="BK32" s="206"/>
      <c r="BL32" s="207"/>
      <c r="BM32" s="207"/>
      <c r="BN32" s="207"/>
      <c r="BO32" s="207"/>
      <c r="BP32" s="207"/>
      <c r="BQ32" s="208"/>
      <c r="BR32" s="212"/>
      <c r="BS32" s="213"/>
      <c r="BT32" s="213"/>
      <c r="BU32" s="213"/>
      <c r="BV32" s="213"/>
      <c r="BW32" s="213"/>
      <c r="BX32" s="214"/>
      <c r="BY32" s="9"/>
      <c r="BZ32" s="9"/>
      <c r="CA32" s="6"/>
      <c r="CB32" s="113"/>
      <c r="CC32" s="113"/>
      <c r="CD32" s="113"/>
    </row>
    <row r="33" spans="1:82" s="1" customFormat="1" x14ac:dyDescent="0.25">
      <c r="A33" s="248" t="s">
        <v>296</v>
      </c>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9"/>
      <c r="AF33" s="250"/>
      <c r="AG33" s="238"/>
      <c r="AH33" s="238"/>
      <c r="AI33" s="239"/>
      <c r="AJ33" s="237"/>
      <c r="AK33" s="238"/>
      <c r="AL33" s="238"/>
      <c r="AM33" s="238"/>
      <c r="AN33" s="238"/>
      <c r="AO33" s="238"/>
      <c r="AP33" s="238"/>
      <c r="AQ33" s="239"/>
      <c r="AR33" s="237"/>
      <c r="AS33" s="238"/>
      <c r="AT33" s="238"/>
      <c r="AU33" s="238"/>
      <c r="AV33" s="239"/>
      <c r="AW33" s="209"/>
      <c r="AX33" s="210"/>
      <c r="AY33" s="210"/>
      <c r="AZ33" s="210"/>
      <c r="BA33" s="210"/>
      <c r="BB33" s="210"/>
      <c r="BC33" s="211"/>
      <c r="BD33" s="209"/>
      <c r="BE33" s="210"/>
      <c r="BF33" s="210"/>
      <c r="BG33" s="210"/>
      <c r="BH33" s="210"/>
      <c r="BI33" s="210"/>
      <c r="BJ33" s="211"/>
      <c r="BK33" s="209"/>
      <c r="BL33" s="210"/>
      <c r="BM33" s="210"/>
      <c r="BN33" s="210"/>
      <c r="BO33" s="210"/>
      <c r="BP33" s="210"/>
      <c r="BQ33" s="211"/>
      <c r="BR33" s="215"/>
      <c r="BS33" s="216"/>
      <c r="BT33" s="216"/>
      <c r="BU33" s="216"/>
      <c r="BV33" s="216"/>
      <c r="BW33" s="216"/>
      <c r="BX33" s="217"/>
      <c r="BY33" s="9"/>
      <c r="BZ33" s="9"/>
      <c r="CA33" s="6"/>
      <c r="CB33" s="113"/>
      <c r="CC33" s="113"/>
      <c r="CD33" s="113"/>
    </row>
    <row r="34" spans="1:82" s="1" customFormat="1" x14ac:dyDescent="0.25">
      <c r="A34" s="248" t="s">
        <v>298</v>
      </c>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9"/>
      <c r="AF34" s="220" t="s">
        <v>425</v>
      </c>
      <c r="AG34" s="221"/>
      <c r="AH34" s="221"/>
      <c r="AI34" s="222"/>
      <c r="AJ34" s="152"/>
      <c r="AK34" s="153"/>
      <c r="AL34" s="153"/>
      <c r="AM34" s="153"/>
      <c r="AN34" s="153"/>
      <c r="AO34" s="153"/>
      <c r="AP34" s="153"/>
      <c r="AQ34" s="154"/>
      <c r="AR34" s="152"/>
      <c r="AS34" s="153"/>
      <c r="AT34" s="153"/>
      <c r="AU34" s="153"/>
      <c r="AV34" s="154"/>
      <c r="AW34" s="303"/>
      <c r="AX34" s="304"/>
      <c r="AY34" s="304"/>
      <c r="AZ34" s="304"/>
      <c r="BA34" s="304"/>
      <c r="BB34" s="304"/>
      <c r="BC34" s="305"/>
      <c r="BD34" s="155"/>
      <c r="BE34" s="156"/>
      <c r="BF34" s="156"/>
      <c r="BG34" s="156"/>
      <c r="BH34" s="156"/>
      <c r="BI34" s="156"/>
      <c r="BJ34" s="157"/>
      <c r="BK34" s="155"/>
      <c r="BL34" s="156"/>
      <c r="BM34" s="156"/>
      <c r="BN34" s="156"/>
      <c r="BO34" s="156"/>
      <c r="BP34" s="156"/>
      <c r="BQ34" s="157"/>
      <c r="BR34" s="158"/>
      <c r="BS34" s="159"/>
      <c r="BT34" s="159"/>
      <c r="BU34" s="159"/>
      <c r="BV34" s="159"/>
      <c r="BW34" s="159"/>
      <c r="BX34" s="160"/>
      <c r="BY34" s="9"/>
      <c r="BZ34" s="9"/>
      <c r="CA34" s="6"/>
      <c r="CB34" s="113"/>
      <c r="CC34" s="113"/>
      <c r="CD34" s="113"/>
    </row>
    <row r="35" spans="1:82" s="1" customFormat="1" x14ac:dyDescent="0.25">
      <c r="A35" s="306" t="s">
        <v>36</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7"/>
      <c r="AF35" s="203" t="s">
        <v>38</v>
      </c>
      <c r="AG35" s="204"/>
      <c r="AH35" s="204"/>
      <c r="AI35" s="204"/>
      <c r="AJ35" s="204" t="s">
        <v>37</v>
      </c>
      <c r="AK35" s="204"/>
      <c r="AL35" s="204"/>
      <c r="AM35" s="204"/>
      <c r="AN35" s="204"/>
      <c r="AO35" s="204"/>
      <c r="AP35" s="204"/>
      <c r="AQ35" s="204"/>
      <c r="AR35" s="204"/>
      <c r="AS35" s="204"/>
      <c r="AT35" s="204"/>
      <c r="AU35" s="204"/>
      <c r="AV35" s="204"/>
      <c r="AW35" s="202">
        <f>AW36+AW38</f>
        <v>9586500</v>
      </c>
      <c r="AX35" s="202"/>
      <c r="AY35" s="202"/>
      <c r="AZ35" s="202"/>
      <c r="BA35" s="202"/>
      <c r="BB35" s="202"/>
      <c r="BC35" s="202"/>
      <c r="BD35" s="202">
        <f t="shared" ref="BD35" si="4">BD36+BD38</f>
        <v>7803600</v>
      </c>
      <c r="BE35" s="202"/>
      <c r="BF35" s="202"/>
      <c r="BG35" s="202"/>
      <c r="BH35" s="202"/>
      <c r="BI35" s="202"/>
      <c r="BJ35" s="202"/>
      <c r="BK35" s="202">
        <f t="shared" ref="BK35" si="5">BK36+BK38</f>
        <v>8151000</v>
      </c>
      <c r="BL35" s="202"/>
      <c r="BM35" s="202"/>
      <c r="BN35" s="202"/>
      <c r="BO35" s="202"/>
      <c r="BP35" s="202"/>
      <c r="BQ35" s="202"/>
      <c r="BR35" s="200"/>
      <c r="BS35" s="200"/>
      <c r="BT35" s="200"/>
      <c r="BU35" s="200"/>
      <c r="BV35" s="200"/>
      <c r="BW35" s="200"/>
      <c r="BX35" s="201"/>
      <c r="BY35" s="9"/>
      <c r="BZ35" s="9"/>
      <c r="CA35" s="6" t="s">
        <v>427</v>
      </c>
      <c r="CB35" s="113"/>
      <c r="CC35" s="113"/>
      <c r="CD35" s="113"/>
    </row>
    <row r="36" spans="1:82" s="1" customFormat="1" ht="48.75" customHeight="1" x14ac:dyDescent="0.25">
      <c r="A36" s="278" t="s">
        <v>61</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9"/>
      <c r="AF36" s="203" t="s">
        <v>39</v>
      </c>
      <c r="AG36" s="204"/>
      <c r="AH36" s="204"/>
      <c r="AI36" s="204"/>
      <c r="AJ36" s="204" t="s">
        <v>37</v>
      </c>
      <c r="AK36" s="204"/>
      <c r="AL36" s="204"/>
      <c r="AM36" s="204"/>
      <c r="AN36" s="204"/>
      <c r="AO36" s="204"/>
      <c r="AP36" s="204"/>
      <c r="AQ36" s="204"/>
      <c r="AR36" s="204" t="s">
        <v>90</v>
      </c>
      <c r="AS36" s="204"/>
      <c r="AT36" s="204"/>
      <c r="AU36" s="204"/>
      <c r="AV36" s="204"/>
      <c r="AW36" s="202">
        <v>9036500</v>
      </c>
      <c r="AX36" s="202"/>
      <c r="AY36" s="202"/>
      <c r="AZ36" s="202"/>
      <c r="BA36" s="202"/>
      <c r="BB36" s="202"/>
      <c r="BC36" s="202"/>
      <c r="BD36" s="202">
        <v>7803600</v>
      </c>
      <c r="BE36" s="202"/>
      <c r="BF36" s="202"/>
      <c r="BG36" s="202"/>
      <c r="BH36" s="202"/>
      <c r="BI36" s="202"/>
      <c r="BJ36" s="202"/>
      <c r="BK36" s="202">
        <v>8151000</v>
      </c>
      <c r="BL36" s="202"/>
      <c r="BM36" s="202"/>
      <c r="BN36" s="202"/>
      <c r="BO36" s="202"/>
      <c r="BP36" s="202"/>
      <c r="BQ36" s="202"/>
      <c r="BR36" s="200"/>
      <c r="BS36" s="200"/>
      <c r="BT36" s="200"/>
      <c r="BU36" s="200"/>
      <c r="BV36" s="200"/>
      <c r="BW36" s="200"/>
      <c r="BX36" s="201"/>
      <c r="BY36" s="9"/>
      <c r="BZ36" s="9"/>
      <c r="CA36" s="6">
        <v>4</v>
      </c>
      <c r="CB36" s="113"/>
      <c r="CC36" s="113"/>
      <c r="CD36" s="113"/>
    </row>
    <row r="37" spans="1:82" s="1" customFormat="1" ht="36" hidden="1" customHeight="1" x14ac:dyDescent="0.25">
      <c r="A37" s="301" t="s">
        <v>63</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2"/>
      <c r="AF37" s="203" t="s">
        <v>40</v>
      </c>
      <c r="AG37" s="204"/>
      <c r="AH37" s="204"/>
      <c r="AI37" s="204"/>
      <c r="AJ37" s="204" t="s">
        <v>37</v>
      </c>
      <c r="AK37" s="204"/>
      <c r="AL37" s="204"/>
      <c r="AM37" s="204"/>
      <c r="AN37" s="204"/>
      <c r="AO37" s="204"/>
      <c r="AP37" s="204"/>
      <c r="AQ37" s="204"/>
      <c r="AR37" s="204"/>
      <c r="AS37" s="204"/>
      <c r="AT37" s="204"/>
      <c r="AU37" s="204"/>
      <c r="AV37" s="204"/>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0"/>
      <c r="BS37" s="200"/>
      <c r="BT37" s="200"/>
      <c r="BU37" s="200"/>
      <c r="BV37" s="200"/>
      <c r="BW37" s="200"/>
      <c r="BX37" s="201"/>
      <c r="BY37" s="9"/>
      <c r="BZ37" s="9"/>
      <c r="CA37" s="6"/>
      <c r="CB37" s="113"/>
      <c r="CC37" s="113"/>
      <c r="CD37" s="113"/>
    </row>
    <row r="38" spans="1:82" s="1" customFormat="1" x14ac:dyDescent="0.25">
      <c r="A38" s="248" t="s">
        <v>295</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9"/>
      <c r="AF38" s="220" t="s">
        <v>426</v>
      </c>
      <c r="AG38" s="221"/>
      <c r="AH38" s="221"/>
      <c r="AI38" s="222"/>
      <c r="AJ38" s="223" t="s">
        <v>37</v>
      </c>
      <c r="AK38" s="221"/>
      <c r="AL38" s="221"/>
      <c r="AM38" s="221"/>
      <c r="AN38" s="221"/>
      <c r="AO38" s="221"/>
      <c r="AP38" s="221"/>
      <c r="AQ38" s="222"/>
      <c r="AR38" s="223"/>
      <c r="AS38" s="221"/>
      <c r="AT38" s="221"/>
      <c r="AU38" s="221"/>
      <c r="AV38" s="222"/>
      <c r="AW38" s="303">
        <v>550000</v>
      </c>
      <c r="AX38" s="304"/>
      <c r="AY38" s="304"/>
      <c r="AZ38" s="304"/>
      <c r="BA38" s="304"/>
      <c r="BB38" s="304"/>
      <c r="BC38" s="305"/>
      <c r="BD38" s="303">
        <v>0</v>
      </c>
      <c r="BE38" s="304"/>
      <c r="BF38" s="304"/>
      <c r="BG38" s="304"/>
      <c r="BH38" s="304"/>
      <c r="BI38" s="304"/>
      <c r="BJ38" s="305"/>
      <c r="BK38" s="303">
        <v>0</v>
      </c>
      <c r="BL38" s="304"/>
      <c r="BM38" s="304"/>
      <c r="BN38" s="304"/>
      <c r="BO38" s="304"/>
      <c r="BP38" s="304"/>
      <c r="BQ38" s="305"/>
      <c r="BR38" s="308"/>
      <c r="BS38" s="309"/>
      <c r="BT38" s="309"/>
      <c r="BU38" s="309"/>
      <c r="BV38" s="309"/>
      <c r="BW38" s="309"/>
      <c r="BX38" s="310"/>
      <c r="BY38" s="9"/>
      <c r="BZ38" s="9"/>
      <c r="CA38" s="6">
        <v>2</v>
      </c>
      <c r="CB38" s="113"/>
      <c r="CC38" s="113"/>
      <c r="CD38" s="113"/>
    </row>
    <row r="39" spans="1:82" s="1" customFormat="1" hidden="1" x14ac:dyDescent="0.25">
      <c r="A39" s="296" t="s">
        <v>65</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7"/>
      <c r="AF39" s="220" t="s">
        <v>41</v>
      </c>
      <c r="AG39" s="221"/>
      <c r="AH39" s="221"/>
      <c r="AI39" s="222"/>
      <c r="AJ39" s="223" t="s">
        <v>64</v>
      </c>
      <c r="AK39" s="221"/>
      <c r="AL39" s="221"/>
      <c r="AM39" s="221"/>
      <c r="AN39" s="221"/>
      <c r="AO39" s="221"/>
      <c r="AP39" s="221"/>
      <c r="AQ39" s="222"/>
      <c r="AR39" s="223"/>
      <c r="AS39" s="221"/>
      <c r="AT39" s="221"/>
      <c r="AU39" s="221"/>
      <c r="AV39" s="22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0"/>
      <c r="BS39" s="200"/>
      <c r="BT39" s="200"/>
      <c r="BU39" s="200"/>
      <c r="BV39" s="200"/>
      <c r="BW39" s="200"/>
      <c r="BX39" s="201"/>
      <c r="BY39" s="9"/>
      <c r="BZ39" s="9"/>
      <c r="CA39" s="6"/>
      <c r="CB39" s="113"/>
      <c r="CC39" s="113"/>
      <c r="CD39" s="113"/>
    </row>
    <row r="40" spans="1:82" s="1" customFormat="1" hidden="1" x14ac:dyDescent="0.25">
      <c r="A40" s="251" t="s">
        <v>29</v>
      </c>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3"/>
      <c r="AF40" s="230" t="s">
        <v>42</v>
      </c>
      <c r="AG40" s="231"/>
      <c r="AH40" s="231"/>
      <c r="AI40" s="232"/>
      <c r="AJ40" s="236" t="s">
        <v>64</v>
      </c>
      <c r="AK40" s="231"/>
      <c r="AL40" s="231"/>
      <c r="AM40" s="231"/>
      <c r="AN40" s="231"/>
      <c r="AO40" s="231"/>
      <c r="AP40" s="231"/>
      <c r="AQ40" s="232"/>
      <c r="AR40" s="236"/>
      <c r="AS40" s="231"/>
      <c r="AT40" s="231"/>
      <c r="AU40" s="231"/>
      <c r="AV40" s="232"/>
      <c r="AW40" s="206"/>
      <c r="AX40" s="207"/>
      <c r="AY40" s="207"/>
      <c r="AZ40" s="207"/>
      <c r="BA40" s="207"/>
      <c r="BB40" s="207"/>
      <c r="BC40" s="208"/>
      <c r="BD40" s="206"/>
      <c r="BE40" s="207"/>
      <c r="BF40" s="207"/>
      <c r="BG40" s="207"/>
      <c r="BH40" s="207"/>
      <c r="BI40" s="207"/>
      <c r="BJ40" s="208"/>
      <c r="BK40" s="206"/>
      <c r="BL40" s="207"/>
      <c r="BM40" s="207"/>
      <c r="BN40" s="207"/>
      <c r="BO40" s="207"/>
      <c r="BP40" s="207"/>
      <c r="BQ40" s="208"/>
      <c r="BR40" s="212"/>
      <c r="BS40" s="213"/>
      <c r="BT40" s="213"/>
      <c r="BU40" s="213"/>
      <c r="BV40" s="213"/>
      <c r="BW40" s="213"/>
      <c r="BX40" s="214"/>
      <c r="BY40" s="9"/>
      <c r="BZ40" s="9"/>
      <c r="CA40" s="6"/>
      <c r="CB40" s="113"/>
      <c r="CC40" s="113"/>
      <c r="CD40" s="113"/>
    </row>
    <row r="41" spans="1:82" s="1" customFormat="1" hidden="1" x14ac:dyDescent="0.25">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9"/>
      <c r="AF41" s="250"/>
      <c r="AG41" s="238"/>
      <c r="AH41" s="238"/>
      <c r="AI41" s="239"/>
      <c r="AJ41" s="237"/>
      <c r="AK41" s="238"/>
      <c r="AL41" s="238"/>
      <c r="AM41" s="238"/>
      <c r="AN41" s="238"/>
      <c r="AO41" s="238"/>
      <c r="AP41" s="238"/>
      <c r="AQ41" s="239"/>
      <c r="AR41" s="237"/>
      <c r="AS41" s="238"/>
      <c r="AT41" s="238"/>
      <c r="AU41" s="238"/>
      <c r="AV41" s="239"/>
      <c r="AW41" s="209"/>
      <c r="AX41" s="210"/>
      <c r="AY41" s="210"/>
      <c r="AZ41" s="210"/>
      <c r="BA41" s="210"/>
      <c r="BB41" s="210"/>
      <c r="BC41" s="211"/>
      <c r="BD41" s="209"/>
      <c r="BE41" s="210"/>
      <c r="BF41" s="210"/>
      <c r="BG41" s="210"/>
      <c r="BH41" s="210"/>
      <c r="BI41" s="210"/>
      <c r="BJ41" s="211"/>
      <c r="BK41" s="209"/>
      <c r="BL41" s="210"/>
      <c r="BM41" s="210"/>
      <c r="BN41" s="210"/>
      <c r="BO41" s="210"/>
      <c r="BP41" s="210"/>
      <c r="BQ41" s="211"/>
      <c r="BR41" s="215"/>
      <c r="BS41" s="216"/>
      <c r="BT41" s="216"/>
      <c r="BU41" s="216"/>
      <c r="BV41" s="216"/>
      <c r="BW41" s="216"/>
      <c r="BX41" s="217"/>
      <c r="BY41" s="9"/>
      <c r="BZ41" s="9"/>
      <c r="CA41" s="6"/>
      <c r="CB41" s="113"/>
      <c r="CC41" s="113"/>
      <c r="CD41" s="113"/>
    </row>
    <row r="42" spans="1:82" s="1" customFormat="1" x14ac:dyDescent="0.25">
      <c r="A42" s="245" t="s">
        <v>66</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7"/>
      <c r="AF42" s="203" t="s">
        <v>43</v>
      </c>
      <c r="AG42" s="204"/>
      <c r="AH42" s="204"/>
      <c r="AI42" s="204"/>
      <c r="AJ42" s="223" t="s">
        <v>68</v>
      </c>
      <c r="AK42" s="221"/>
      <c r="AL42" s="221"/>
      <c r="AM42" s="221"/>
      <c r="AN42" s="221"/>
      <c r="AO42" s="221"/>
      <c r="AP42" s="221"/>
      <c r="AQ42" s="222"/>
      <c r="AR42" s="204"/>
      <c r="AS42" s="204"/>
      <c r="AT42" s="204"/>
      <c r="AU42" s="204"/>
      <c r="AV42" s="204"/>
      <c r="AW42" s="202">
        <f>AW43+AW45</f>
        <v>0</v>
      </c>
      <c r="AX42" s="202"/>
      <c r="AY42" s="202"/>
      <c r="AZ42" s="202"/>
      <c r="BA42" s="202"/>
      <c r="BB42" s="202"/>
      <c r="BC42" s="202"/>
      <c r="BD42" s="202">
        <f>BD43+BD45</f>
        <v>0</v>
      </c>
      <c r="BE42" s="202"/>
      <c r="BF42" s="202"/>
      <c r="BG42" s="202"/>
      <c r="BH42" s="202"/>
      <c r="BI42" s="202"/>
      <c r="BJ42" s="202"/>
      <c r="BK42" s="202">
        <f>BK43+BK45</f>
        <v>0</v>
      </c>
      <c r="BL42" s="202"/>
      <c r="BM42" s="202"/>
      <c r="BN42" s="202"/>
      <c r="BO42" s="202"/>
      <c r="BP42" s="202"/>
      <c r="BQ42" s="202"/>
      <c r="BR42" s="200"/>
      <c r="BS42" s="200"/>
      <c r="BT42" s="200"/>
      <c r="BU42" s="200"/>
      <c r="BV42" s="200"/>
      <c r="BW42" s="200"/>
      <c r="BX42" s="201"/>
      <c r="BY42" s="9"/>
      <c r="BZ42" s="9"/>
      <c r="CA42" s="6">
        <v>5</v>
      </c>
      <c r="CB42" s="113"/>
      <c r="CC42" s="113"/>
      <c r="CD42" s="113"/>
    </row>
    <row r="43" spans="1:82" s="1" customFormat="1" x14ac:dyDescent="0.25">
      <c r="A43" s="298" t="s">
        <v>29</v>
      </c>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300"/>
      <c r="AF43" s="230" t="s">
        <v>217</v>
      </c>
      <c r="AG43" s="231"/>
      <c r="AH43" s="231"/>
      <c r="AI43" s="232"/>
      <c r="AJ43" s="236" t="s">
        <v>68</v>
      </c>
      <c r="AK43" s="231"/>
      <c r="AL43" s="231"/>
      <c r="AM43" s="231"/>
      <c r="AN43" s="231"/>
      <c r="AO43" s="231"/>
      <c r="AP43" s="231"/>
      <c r="AQ43" s="232"/>
      <c r="AR43" s="236"/>
      <c r="AS43" s="231"/>
      <c r="AT43" s="231"/>
      <c r="AU43" s="231"/>
      <c r="AV43" s="232"/>
      <c r="AW43" s="206"/>
      <c r="AX43" s="207"/>
      <c r="AY43" s="207"/>
      <c r="AZ43" s="207"/>
      <c r="BA43" s="207"/>
      <c r="BB43" s="207"/>
      <c r="BC43" s="208"/>
      <c r="BD43" s="206"/>
      <c r="BE43" s="207"/>
      <c r="BF43" s="207"/>
      <c r="BG43" s="207"/>
      <c r="BH43" s="207"/>
      <c r="BI43" s="207"/>
      <c r="BJ43" s="208"/>
      <c r="BK43" s="206"/>
      <c r="BL43" s="207"/>
      <c r="BM43" s="207"/>
      <c r="BN43" s="207"/>
      <c r="BO43" s="207"/>
      <c r="BP43" s="207"/>
      <c r="BQ43" s="208"/>
      <c r="BR43" s="212"/>
      <c r="BS43" s="213"/>
      <c r="BT43" s="213"/>
      <c r="BU43" s="213"/>
      <c r="BV43" s="213"/>
      <c r="BW43" s="213"/>
      <c r="BX43" s="214"/>
      <c r="BY43" s="9"/>
      <c r="BZ43" s="9"/>
      <c r="CA43" s="6"/>
      <c r="CB43" s="113"/>
      <c r="CC43" s="113"/>
      <c r="CD43" s="113"/>
    </row>
    <row r="44" spans="1:82" s="1" customFormat="1" x14ac:dyDescent="0.25">
      <c r="A44" s="248" t="s">
        <v>216</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9"/>
      <c r="AF44" s="250"/>
      <c r="AG44" s="238"/>
      <c r="AH44" s="238"/>
      <c r="AI44" s="239"/>
      <c r="AJ44" s="237"/>
      <c r="AK44" s="238"/>
      <c r="AL44" s="238"/>
      <c r="AM44" s="238"/>
      <c r="AN44" s="238"/>
      <c r="AO44" s="238"/>
      <c r="AP44" s="238"/>
      <c r="AQ44" s="239"/>
      <c r="AR44" s="237"/>
      <c r="AS44" s="238"/>
      <c r="AT44" s="238"/>
      <c r="AU44" s="238"/>
      <c r="AV44" s="239"/>
      <c r="AW44" s="209"/>
      <c r="AX44" s="210"/>
      <c r="AY44" s="210"/>
      <c r="AZ44" s="210"/>
      <c r="BA44" s="210"/>
      <c r="BB44" s="210"/>
      <c r="BC44" s="211"/>
      <c r="BD44" s="209"/>
      <c r="BE44" s="210"/>
      <c r="BF44" s="210"/>
      <c r="BG44" s="210"/>
      <c r="BH44" s="210"/>
      <c r="BI44" s="210"/>
      <c r="BJ44" s="211"/>
      <c r="BK44" s="209"/>
      <c r="BL44" s="210"/>
      <c r="BM44" s="210"/>
      <c r="BN44" s="210"/>
      <c r="BO44" s="210"/>
      <c r="BP44" s="210"/>
      <c r="BQ44" s="211"/>
      <c r="BR44" s="215"/>
      <c r="BS44" s="216"/>
      <c r="BT44" s="216"/>
      <c r="BU44" s="216"/>
      <c r="BV44" s="216"/>
      <c r="BW44" s="216"/>
      <c r="BX44" s="217"/>
      <c r="BY44" s="9"/>
      <c r="BZ44" s="9"/>
      <c r="CA44" s="6"/>
      <c r="CB44" s="113"/>
      <c r="CC44" s="113"/>
      <c r="CD44" s="113"/>
    </row>
    <row r="45" spans="1:82" s="1" customFormat="1" x14ac:dyDescent="0.25">
      <c r="A45" s="242" t="s">
        <v>218</v>
      </c>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3"/>
      <c r="AF45" s="220" t="s">
        <v>219</v>
      </c>
      <c r="AG45" s="221"/>
      <c r="AH45" s="221"/>
      <c r="AI45" s="222"/>
      <c r="AJ45" s="204" t="s">
        <v>68</v>
      </c>
      <c r="AK45" s="204"/>
      <c r="AL45" s="204"/>
      <c r="AM45" s="204"/>
      <c r="AN45" s="204"/>
      <c r="AO45" s="204"/>
      <c r="AP45" s="204"/>
      <c r="AQ45" s="204"/>
      <c r="AR45" s="204"/>
      <c r="AS45" s="204"/>
      <c r="AT45" s="204"/>
      <c r="AU45" s="204"/>
      <c r="AV45" s="204"/>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0"/>
      <c r="BS45" s="200"/>
      <c r="BT45" s="200"/>
      <c r="BU45" s="200"/>
      <c r="BV45" s="200"/>
      <c r="BW45" s="200"/>
      <c r="BX45" s="201"/>
      <c r="BY45" s="9"/>
      <c r="BZ45" s="9"/>
      <c r="CA45" s="6"/>
      <c r="CB45" s="113"/>
      <c r="CC45" s="113"/>
      <c r="CD45" s="113"/>
    </row>
    <row r="46" spans="1:82" s="1" customFormat="1" ht="12" customHeight="1" x14ac:dyDescent="0.25">
      <c r="A46" s="254"/>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6"/>
      <c r="AF46" s="203"/>
      <c r="AG46" s="204"/>
      <c r="AH46" s="204"/>
      <c r="AI46" s="204"/>
      <c r="AJ46" s="204"/>
      <c r="AK46" s="204"/>
      <c r="AL46" s="204"/>
      <c r="AM46" s="204"/>
      <c r="AN46" s="204"/>
      <c r="AO46" s="204"/>
      <c r="AP46" s="204"/>
      <c r="AQ46" s="204"/>
      <c r="AR46" s="204"/>
      <c r="AS46" s="204"/>
      <c r="AT46" s="204"/>
      <c r="AU46" s="204"/>
      <c r="AV46" s="204"/>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0"/>
      <c r="BS46" s="200"/>
      <c r="BT46" s="200"/>
      <c r="BU46" s="200"/>
      <c r="BV46" s="200"/>
      <c r="BW46" s="200"/>
      <c r="BX46" s="201"/>
      <c r="BY46" s="9"/>
      <c r="BZ46" s="9"/>
      <c r="CA46" s="6"/>
      <c r="CB46" s="113"/>
      <c r="CC46" s="113"/>
      <c r="CD46" s="113"/>
    </row>
    <row r="47" spans="1:82" s="1" customFormat="1" hidden="1" x14ac:dyDescent="0.25">
      <c r="A47" s="224" t="s">
        <v>67</v>
      </c>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6"/>
      <c r="AF47" s="203" t="s">
        <v>44</v>
      </c>
      <c r="AG47" s="204"/>
      <c r="AH47" s="204"/>
      <c r="AI47" s="204"/>
      <c r="AJ47" s="204" t="s">
        <v>69</v>
      </c>
      <c r="AK47" s="204"/>
      <c r="AL47" s="204"/>
      <c r="AM47" s="204"/>
      <c r="AN47" s="204"/>
      <c r="AO47" s="204"/>
      <c r="AP47" s="204"/>
      <c r="AQ47" s="204"/>
      <c r="AR47" s="204"/>
      <c r="AS47" s="204"/>
      <c r="AT47" s="204"/>
      <c r="AU47" s="204"/>
      <c r="AV47" s="204"/>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0"/>
      <c r="BS47" s="200"/>
      <c r="BT47" s="200"/>
      <c r="BU47" s="200"/>
      <c r="BV47" s="200"/>
      <c r="BW47" s="200"/>
      <c r="BX47" s="201"/>
      <c r="BY47" s="9"/>
      <c r="BZ47" s="9"/>
      <c r="CA47" s="6"/>
      <c r="CB47" s="113"/>
      <c r="CC47" s="113"/>
      <c r="CD47" s="113"/>
    </row>
    <row r="48" spans="1:82" s="1" customFormat="1" hidden="1" x14ac:dyDescent="0.25">
      <c r="A48" s="227" t="s">
        <v>29</v>
      </c>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9"/>
      <c r="AF48" s="230"/>
      <c r="AG48" s="231"/>
      <c r="AH48" s="231"/>
      <c r="AI48" s="232"/>
      <c r="AJ48" s="236"/>
      <c r="AK48" s="231"/>
      <c r="AL48" s="231"/>
      <c r="AM48" s="231"/>
      <c r="AN48" s="231"/>
      <c r="AO48" s="231"/>
      <c r="AP48" s="231"/>
      <c r="AQ48" s="232"/>
      <c r="AR48" s="236"/>
      <c r="AS48" s="231"/>
      <c r="AT48" s="231"/>
      <c r="AU48" s="231"/>
      <c r="AV48" s="232"/>
      <c r="AW48" s="206"/>
      <c r="AX48" s="207"/>
      <c r="AY48" s="207"/>
      <c r="AZ48" s="207"/>
      <c r="BA48" s="207"/>
      <c r="BB48" s="207"/>
      <c r="BC48" s="208"/>
      <c r="BD48" s="206"/>
      <c r="BE48" s="207"/>
      <c r="BF48" s="207"/>
      <c r="BG48" s="207"/>
      <c r="BH48" s="207"/>
      <c r="BI48" s="207"/>
      <c r="BJ48" s="208"/>
      <c r="BK48" s="206"/>
      <c r="BL48" s="207"/>
      <c r="BM48" s="207"/>
      <c r="BN48" s="207"/>
      <c r="BO48" s="207"/>
      <c r="BP48" s="207"/>
      <c r="BQ48" s="208"/>
      <c r="BR48" s="212"/>
      <c r="BS48" s="213"/>
      <c r="BT48" s="213"/>
      <c r="BU48" s="213"/>
      <c r="BV48" s="213"/>
      <c r="BW48" s="213"/>
      <c r="BX48" s="214"/>
      <c r="BY48" s="9"/>
      <c r="BZ48" s="9"/>
      <c r="CA48" s="6"/>
      <c r="CB48" s="113"/>
      <c r="CC48" s="113"/>
      <c r="CD48" s="113"/>
    </row>
    <row r="49" spans="1:82" s="1" customFormat="1" hidden="1" x14ac:dyDescent="0.25">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1"/>
      <c r="AF49" s="233"/>
      <c r="AG49" s="234"/>
      <c r="AH49" s="234"/>
      <c r="AI49" s="235"/>
      <c r="AJ49" s="237"/>
      <c r="AK49" s="238"/>
      <c r="AL49" s="238"/>
      <c r="AM49" s="238"/>
      <c r="AN49" s="238"/>
      <c r="AO49" s="238"/>
      <c r="AP49" s="238"/>
      <c r="AQ49" s="239"/>
      <c r="AR49" s="237"/>
      <c r="AS49" s="238"/>
      <c r="AT49" s="238"/>
      <c r="AU49" s="238"/>
      <c r="AV49" s="239"/>
      <c r="AW49" s="209"/>
      <c r="AX49" s="210"/>
      <c r="AY49" s="210"/>
      <c r="AZ49" s="210"/>
      <c r="BA49" s="210"/>
      <c r="BB49" s="210"/>
      <c r="BC49" s="211"/>
      <c r="BD49" s="209"/>
      <c r="BE49" s="210"/>
      <c r="BF49" s="210"/>
      <c r="BG49" s="210"/>
      <c r="BH49" s="210"/>
      <c r="BI49" s="210"/>
      <c r="BJ49" s="211"/>
      <c r="BK49" s="209"/>
      <c r="BL49" s="210"/>
      <c r="BM49" s="210"/>
      <c r="BN49" s="210"/>
      <c r="BO49" s="210"/>
      <c r="BP49" s="210"/>
      <c r="BQ49" s="211"/>
      <c r="BR49" s="215"/>
      <c r="BS49" s="216"/>
      <c r="BT49" s="216"/>
      <c r="BU49" s="216"/>
      <c r="BV49" s="216"/>
      <c r="BW49" s="216"/>
      <c r="BX49" s="217"/>
      <c r="BY49" s="9"/>
      <c r="BZ49" s="9"/>
      <c r="CA49" s="6"/>
      <c r="CB49" s="113"/>
      <c r="CC49" s="113"/>
      <c r="CD49" s="113"/>
    </row>
    <row r="50" spans="1:82" s="1" customFormat="1" hidden="1" x14ac:dyDescent="0.25">
      <c r="A50" s="224" t="s">
        <v>70</v>
      </c>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03" t="s">
        <v>45</v>
      </c>
      <c r="AG50" s="204"/>
      <c r="AH50" s="204"/>
      <c r="AI50" s="204"/>
      <c r="AJ50" s="204"/>
      <c r="AK50" s="204"/>
      <c r="AL50" s="204"/>
      <c r="AM50" s="204"/>
      <c r="AN50" s="204"/>
      <c r="AO50" s="204"/>
      <c r="AP50" s="204"/>
      <c r="AQ50" s="204"/>
      <c r="AR50" s="204"/>
      <c r="AS50" s="204"/>
      <c r="AT50" s="204"/>
      <c r="AU50" s="204"/>
      <c r="AV50" s="204"/>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0"/>
      <c r="BS50" s="200"/>
      <c r="BT50" s="200"/>
      <c r="BU50" s="200"/>
      <c r="BV50" s="200"/>
      <c r="BW50" s="200"/>
      <c r="BX50" s="201"/>
      <c r="BY50" s="9"/>
      <c r="BZ50" s="9"/>
      <c r="CA50" s="6"/>
      <c r="CB50" s="113"/>
      <c r="CC50" s="113"/>
      <c r="CD50" s="113"/>
    </row>
    <row r="51" spans="1:82" s="1" customFormat="1" hidden="1" x14ac:dyDescent="0.25">
      <c r="A51" s="227" t="s">
        <v>29</v>
      </c>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9"/>
      <c r="AF51" s="230"/>
      <c r="AG51" s="231"/>
      <c r="AH51" s="231"/>
      <c r="AI51" s="232"/>
      <c r="AJ51" s="236"/>
      <c r="AK51" s="231"/>
      <c r="AL51" s="231"/>
      <c r="AM51" s="231"/>
      <c r="AN51" s="231"/>
      <c r="AO51" s="231"/>
      <c r="AP51" s="231"/>
      <c r="AQ51" s="232"/>
      <c r="AR51" s="236"/>
      <c r="AS51" s="231"/>
      <c r="AT51" s="231"/>
      <c r="AU51" s="231"/>
      <c r="AV51" s="232"/>
      <c r="AW51" s="206"/>
      <c r="AX51" s="207"/>
      <c r="AY51" s="207"/>
      <c r="AZ51" s="207"/>
      <c r="BA51" s="207"/>
      <c r="BB51" s="207"/>
      <c r="BC51" s="208"/>
      <c r="BD51" s="206"/>
      <c r="BE51" s="207"/>
      <c r="BF51" s="207"/>
      <c r="BG51" s="207"/>
      <c r="BH51" s="207"/>
      <c r="BI51" s="207"/>
      <c r="BJ51" s="208"/>
      <c r="BK51" s="206"/>
      <c r="BL51" s="207"/>
      <c r="BM51" s="207"/>
      <c r="BN51" s="207"/>
      <c r="BO51" s="207"/>
      <c r="BP51" s="207"/>
      <c r="BQ51" s="208"/>
      <c r="BR51" s="212"/>
      <c r="BS51" s="213"/>
      <c r="BT51" s="213"/>
      <c r="BU51" s="213"/>
      <c r="BV51" s="213"/>
      <c r="BW51" s="213"/>
      <c r="BX51" s="214"/>
      <c r="BY51" s="9"/>
      <c r="BZ51" s="9"/>
      <c r="CA51" s="6"/>
      <c r="CB51" s="113"/>
      <c r="CC51" s="113"/>
      <c r="CD51" s="113"/>
    </row>
    <row r="52" spans="1:82" s="1" customFormat="1" hidden="1" x14ac:dyDescent="0.25">
      <c r="A52" s="240"/>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1"/>
      <c r="AF52" s="233"/>
      <c r="AG52" s="234"/>
      <c r="AH52" s="234"/>
      <c r="AI52" s="235"/>
      <c r="AJ52" s="237"/>
      <c r="AK52" s="238"/>
      <c r="AL52" s="238"/>
      <c r="AM52" s="238"/>
      <c r="AN52" s="238"/>
      <c r="AO52" s="238"/>
      <c r="AP52" s="238"/>
      <c r="AQ52" s="239"/>
      <c r="AR52" s="237"/>
      <c r="AS52" s="238"/>
      <c r="AT52" s="238"/>
      <c r="AU52" s="238"/>
      <c r="AV52" s="239"/>
      <c r="AW52" s="209"/>
      <c r="AX52" s="210"/>
      <c r="AY52" s="210"/>
      <c r="AZ52" s="210"/>
      <c r="BA52" s="210"/>
      <c r="BB52" s="210"/>
      <c r="BC52" s="211"/>
      <c r="BD52" s="209"/>
      <c r="BE52" s="210"/>
      <c r="BF52" s="210"/>
      <c r="BG52" s="210"/>
      <c r="BH52" s="210"/>
      <c r="BI52" s="210"/>
      <c r="BJ52" s="211"/>
      <c r="BK52" s="209"/>
      <c r="BL52" s="210"/>
      <c r="BM52" s="210"/>
      <c r="BN52" s="210"/>
      <c r="BO52" s="210"/>
      <c r="BP52" s="210"/>
      <c r="BQ52" s="211"/>
      <c r="BR52" s="215"/>
      <c r="BS52" s="216"/>
      <c r="BT52" s="216"/>
      <c r="BU52" s="216"/>
      <c r="BV52" s="216"/>
      <c r="BW52" s="216"/>
      <c r="BX52" s="217"/>
      <c r="BY52" s="9"/>
      <c r="BZ52" s="9"/>
      <c r="CA52" s="6"/>
      <c r="CB52" s="113"/>
      <c r="CC52" s="113"/>
      <c r="CD52" s="113"/>
    </row>
    <row r="53" spans="1:82" s="1" customFormat="1" hidden="1" x14ac:dyDescent="0.25">
      <c r="A53" s="290"/>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2"/>
      <c r="AF53" s="220"/>
      <c r="AG53" s="221"/>
      <c r="AH53" s="221"/>
      <c r="AI53" s="222"/>
      <c r="AJ53" s="204"/>
      <c r="AK53" s="204"/>
      <c r="AL53" s="204"/>
      <c r="AM53" s="204"/>
      <c r="AN53" s="204"/>
      <c r="AO53" s="204"/>
      <c r="AP53" s="204"/>
      <c r="AQ53" s="204"/>
      <c r="AR53" s="204"/>
      <c r="AS53" s="204"/>
      <c r="AT53" s="204"/>
      <c r="AU53" s="204"/>
      <c r="AV53" s="204"/>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0"/>
      <c r="BS53" s="200"/>
      <c r="BT53" s="200"/>
      <c r="BU53" s="200"/>
      <c r="BV53" s="200"/>
      <c r="BW53" s="200"/>
      <c r="BX53" s="201"/>
      <c r="BY53" s="9"/>
      <c r="BZ53" s="9"/>
      <c r="CA53" s="6"/>
      <c r="CB53" s="113"/>
      <c r="CC53" s="113"/>
      <c r="CD53" s="113"/>
    </row>
    <row r="54" spans="1:82" s="1" customFormat="1" x14ac:dyDescent="0.25">
      <c r="A54" s="245" t="s">
        <v>428</v>
      </c>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7"/>
      <c r="AF54" s="203" t="s">
        <v>46</v>
      </c>
      <c r="AG54" s="204"/>
      <c r="AH54" s="204"/>
      <c r="AI54" s="204"/>
      <c r="AJ54" s="204" t="s">
        <v>34</v>
      </c>
      <c r="AK54" s="204"/>
      <c r="AL54" s="204"/>
      <c r="AM54" s="204"/>
      <c r="AN54" s="204"/>
      <c r="AO54" s="204"/>
      <c r="AP54" s="204"/>
      <c r="AQ54" s="204"/>
      <c r="AR54" s="204"/>
      <c r="AS54" s="204"/>
      <c r="AT54" s="204"/>
      <c r="AU54" s="204"/>
      <c r="AV54" s="204"/>
      <c r="AW54" s="202">
        <f>AW55</f>
        <v>0</v>
      </c>
      <c r="AX54" s="202"/>
      <c r="AY54" s="202"/>
      <c r="AZ54" s="202"/>
      <c r="BA54" s="202"/>
      <c r="BB54" s="202"/>
      <c r="BC54" s="202"/>
      <c r="BD54" s="202">
        <f t="shared" ref="BD54" si="6">BD55</f>
        <v>0</v>
      </c>
      <c r="BE54" s="202"/>
      <c r="BF54" s="202"/>
      <c r="BG54" s="202"/>
      <c r="BH54" s="202"/>
      <c r="BI54" s="202"/>
      <c r="BJ54" s="202"/>
      <c r="BK54" s="202">
        <f t="shared" ref="BK54" si="7">BK55</f>
        <v>0</v>
      </c>
      <c r="BL54" s="202"/>
      <c r="BM54" s="202"/>
      <c r="BN54" s="202"/>
      <c r="BO54" s="202"/>
      <c r="BP54" s="202"/>
      <c r="BQ54" s="202"/>
      <c r="BR54" s="200"/>
      <c r="BS54" s="200"/>
      <c r="BT54" s="200"/>
      <c r="BU54" s="200"/>
      <c r="BV54" s="200"/>
      <c r="BW54" s="200"/>
      <c r="BX54" s="201"/>
      <c r="BY54" s="9"/>
      <c r="BZ54" s="9"/>
      <c r="CA54" s="6"/>
      <c r="CB54" s="113"/>
      <c r="CC54" s="113"/>
      <c r="CD54" s="113"/>
    </row>
    <row r="55" spans="1:82" s="1" customFormat="1" ht="35.25" customHeight="1" x14ac:dyDescent="0.25">
      <c r="A55" s="254" t="s">
        <v>75</v>
      </c>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6"/>
      <c r="AF55" s="203" t="s">
        <v>47</v>
      </c>
      <c r="AG55" s="204"/>
      <c r="AH55" s="204"/>
      <c r="AI55" s="204"/>
      <c r="AJ55" s="204" t="s">
        <v>77</v>
      </c>
      <c r="AK55" s="204"/>
      <c r="AL55" s="204"/>
      <c r="AM55" s="204"/>
      <c r="AN55" s="204"/>
      <c r="AO55" s="204"/>
      <c r="AP55" s="204"/>
      <c r="AQ55" s="204"/>
      <c r="AR55" s="204"/>
      <c r="AS55" s="204"/>
      <c r="AT55" s="204"/>
      <c r="AU55" s="204"/>
      <c r="AV55" s="204"/>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0" t="s">
        <v>34</v>
      </c>
      <c r="BS55" s="200"/>
      <c r="BT55" s="200"/>
      <c r="BU55" s="200"/>
      <c r="BV55" s="200"/>
      <c r="BW55" s="200"/>
      <c r="BX55" s="201"/>
      <c r="BY55" s="9"/>
      <c r="BZ55" s="9"/>
      <c r="CA55" s="6"/>
      <c r="CB55" s="113"/>
      <c r="CC55" s="113"/>
      <c r="CD55" s="113"/>
    </row>
    <row r="56" spans="1:82" s="1" customFormat="1" x14ac:dyDescent="0.2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5"/>
      <c r="AF56" s="220"/>
      <c r="AG56" s="221"/>
      <c r="AH56" s="221"/>
      <c r="AI56" s="222"/>
      <c r="AJ56" s="204"/>
      <c r="AK56" s="204"/>
      <c r="AL56" s="204"/>
      <c r="AM56" s="204"/>
      <c r="AN56" s="204"/>
      <c r="AO56" s="204"/>
      <c r="AP56" s="204"/>
      <c r="AQ56" s="204"/>
      <c r="AR56" s="204"/>
      <c r="AS56" s="204"/>
      <c r="AT56" s="204"/>
      <c r="AU56" s="204"/>
      <c r="AV56" s="204"/>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0"/>
      <c r="BS56" s="200"/>
      <c r="BT56" s="200"/>
      <c r="BU56" s="200"/>
      <c r="BV56" s="200"/>
      <c r="BW56" s="200"/>
      <c r="BX56" s="201"/>
      <c r="BY56" s="9"/>
      <c r="BZ56" s="9"/>
      <c r="CA56" s="6"/>
      <c r="CB56" s="113"/>
      <c r="CC56" s="113"/>
      <c r="CD56" s="113"/>
    </row>
    <row r="57" spans="1:82" s="1" customFormat="1" x14ac:dyDescent="0.25">
      <c r="A57" s="280" t="s">
        <v>76</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2"/>
      <c r="AF57" s="219" t="s">
        <v>48</v>
      </c>
      <c r="AG57" s="218"/>
      <c r="AH57" s="218"/>
      <c r="AI57" s="218"/>
      <c r="AJ57" s="218" t="s">
        <v>34</v>
      </c>
      <c r="AK57" s="218"/>
      <c r="AL57" s="218"/>
      <c r="AM57" s="218"/>
      <c r="AN57" s="218"/>
      <c r="AO57" s="218"/>
      <c r="AP57" s="218"/>
      <c r="AQ57" s="218"/>
      <c r="AR57" s="218" t="s">
        <v>301</v>
      </c>
      <c r="AS57" s="218"/>
      <c r="AT57" s="218"/>
      <c r="AU57" s="218"/>
      <c r="AV57" s="218"/>
      <c r="AW57" s="205">
        <f>AW58+AW70+AW77+AW93+AW99+AW103+AW107</f>
        <v>9586500</v>
      </c>
      <c r="AX57" s="205"/>
      <c r="AY57" s="205"/>
      <c r="AZ57" s="205"/>
      <c r="BA57" s="205"/>
      <c r="BB57" s="205"/>
      <c r="BC57" s="205"/>
      <c r="BD57" s="205">
        <f t="shared" ref="BD57" si="8">BD58+BD70+BD77+BD93+BD99+BD103+BD107</f>
        <v>7803600</v>
      </c>
      <c r="BE57" s="205"/>
      <c r="BF57" s="205"/>
      <c r="BG57" s="205"/>
      <c r="BH57" s="205"/>
      <c r="BI57" s="205"/>
      <c r="BJ57" s="205"/>
      <c r="BK57" s="205">
        <f t="shared" ref="BK57" si="9">BK58+BK70+BK77+BK93+BK99+BK103+BK107</f>
        <v>8151000</v>
      </c>
      <c r="BL57" s="205"/>
      <c r="BM57" s="205"/>
      <c r="BN57" s="205"/>
      <c r="BO57" s="205"/>
      <c r="BP57" s="205"/>
      <c r="BQ57" s="205"/>
      <c r="BR57" s="288"/>
      <c r="BS57" s="288"/>
      <c r="BT57" s="288"/>
      <c r="BU57" s="288"/>
      <c r="BV57" s="288"/>
      <c r="BW57" s="288"/>
      <c r="BX57" s="289"/>
      <c r="BY57" s="9"/>
      <c r="BZ57" s="9"/>
      <c r="CA57" s="6"/>
      <c r="CB57" s="113"/>
      <c r="CC57" s="113"/>
      <c r="CD57" s="113"/>
    </row>
    <row r="58" spans="1:82" s="1" customFormat="1" ht="21.75" customHeight="1" x14ac:dyDescent="0.25">
      <c r="A58" s="245" t="s">
        <v>78</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7"/>
      <c r="AF58" s="203" t="s">
        <v>49</v>
      </c>
      <c r="AG58" s="204"/>
      <c r="AH58" s="204"/>
      <c r="AI58" s="204"/>
      <c r="AJ58" s="204" t="s">
        <v>34</v>
      </c>
      <c r="AK58" s="204"/>
      <c r="AL58" s="204"/>
      <c r="AM58" s="204"/>
      <c r="AN58" s="204"/>
      <c r="AO58" s="204"/>
      <c r="AP58" s="204"/>
      <c r="AQ58" s="204"/>
      <c r="AR58" s="204" t="s">
        <v>302</v>
      </c>
      <c r="AS58" s="204"/>
      <c r="AT58" s="204"/>
      <c r="AU58" s="204"/>
      <c r="AV58" s="204"/>
      <c r="AW58" s="202">
        <f>AW59+AW60+AW62</f>
        <v>6766000</v>
      </c>
      <c r="AX58" s="202"/>
      <c r="AY58" s="202"/>
      <c r="AZ58" s="202"/>
      <c r="BA58" s="202"/>
      <c r="BB58" s="202"/>
      <c r="BC58" s="202"/>
      <c r="BD58" s="202">
        <f t="shared" ref="BD58" si="10">BD59+BD60+BD62</f>
        <v>7185200</v>
      </c>
      <c r="BE58" s="202"/>
      <c r="BF58" s="202"/>
      <c r="BG58" s="202"/>
      <c r="BH58" s="202"/>
      <c r="BI58" s="202"/>
      <c r="BJ58" s="202"/>
      <c r="BK58" s="202">
        <f t="shared" ref="BK58" si="11">BK59+BK60+BK62</f>
        <v>7879700</v>
      </c>
      <c r="BL58" s="202"/>
      <c r="BM58" s="202"/>
      <c r="BN58" s="202"/>
      <c r="BO58" s="202"/>
      <c r="BP58" s="202"/>
      <c r="BQ58" s="202"/>
      <c r="BR58" s="200" t="s">
        <v>34</v>
      </c>
      <c r="BS58" s="200"/>
      <c r="BT58" s="200"/>
      <c r="BU58" s="200"/>
      <c r="BV58" s="200"/>
      <c r="BW58" s="200"/>
      <c r="BX58" s="201"/>
      <c r="BY58" s="9"/>
      <c r="BZ58" s="9"/>
      <c r="CA58" s="6"/>
      <c r="CB58" s="113"/>
      <c r="CC58" s="113"/>
      <c r="CD58" s="113"/>
    </row>
    <row r="59" spans="1:82" s="1" customFormat="1" ht="24" customHeight="1" x14ac:dyDescent="0.25">
      <c r="A59" s="278" t="s">
        <v>79</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9"/>
      <c r="AF59" s="203" t="s">
        <v>50</v>
      </c>
      <c r="AG59" s="204"/>
      <c r="AH59" s="204"/>
      <c r="AI59" s="204"/>
      <c r="AJ59" s="204" t="s">
        <v>84</v>
      </c>
      <c r="AK59" s="204"/>
      <c r="AL59" s="204"/>
      <c r="AM59" s="204"/>
      <c r="AN59" s="204"/>
      <c r="AO59" s="204"/>
      <c r="AP59" s="204"/>
      <c r="AQ59" s="204"/>
      <c r="AR59" s="204" t="s">
        <v>303</v>
      </c>
      <c r="AS59" s="204"/>
      <c r="AT59" s="204"/>
      <c r="AU59" s="204"/>
      <c r="AV59" s="204"/>
      <c r="AW59" s="202">
        <f>2052000+3144600</f>
        <v>5196600</v>
      </c>
      <c r="AX59" s="202"/>
      <c r="AY59" s="202"/>
      <c r="AZ59" s="202"/>
      <c r="BA59" s="202"/>
      <c r="BB59" s="202"/>
      <c r="BC59" s="202"/>
      <c r="BD59" s="202">
        <f>2052000+3466600</f>
        <v>5518600</v>
      </c>
      <c r="BE59" s="202"/>
      <c r="BF59" s="202"/>
      <c r="BG59" s="202"/>
      <c r="BH59" s="202"/>
      <c r="BI59" s="202"/>
      <c r="BJ59" s="202"/>
      <c r="BK59" s="202">
        <f>2052000+4000000</f>
        <v>6052000</v>
      </c>
      <c r="BL59" s="202"/>
      <c r="BM59" s="202"/>
      <c r="BN59" s="202"/>
      <c r="BO59" s="202"/>
      <c r="BP59" s="202"/>
      <c r="BQ59" s="202"/>
      <c r="BR59" s="200" t="s">
        <v>34</v>
      </c>
      <c r="BS59" s="200"/>
      <c r="BT59" s="200"/>
      <c r="BU59" s="200"/>
      <c r="BV59" s="200"/>
      <c r="BW59" s="200"/>
      <c r="BX59" s="201"/>
      <c r="BY59" s="9"/>
      <c r="BZ59" s="9"/>
      <c r="CA59" s="6"/>
      <c r="CB59" s="114">
        <f>AW59-'заработная плата 111'!M16-'заработная плата 111'!M31</f>
        <v>4.8000132665038109E-5</v>
      </c>
      <c r="CC59" s="114">
        <f>BD59-'заработная плата 111'!N16-'заработная плата 111'!N31</f>
        <v>0</v>
      </c>
      <c r="CD59" s="114">
        <f>BK59-'заработная плата 111'!O16-'заработная плата 111'!O31</f>
        <v>0</v>
      </c>
    </row>
    <row r="60" spans="1:82" s="1" customFormat="1" x14ac:dyDescent="0.25">
      <c r="A60" s="286" t="s">
        <v>80</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7"/>
      <c r="AF60" s="203" t="s">
        <v>51</v>
      </c>
      <c r="AG60" s="204"/>
      <c r="AH60" s="204"/>
      <c r="AI60" s="204"/>
      <c r="AJ60" s="204" t="s">
        <v>85</v>
      </c>
      <c r="AK60" s="204"/>
      <c r="AL60" s="204"/>
      <c r="AM60" s="204"/>
      <c r="AN60" s="204"/>
      <c r="AO60" s="204"/>
      <c r="AP60" s="204"/>
      <c r="AQ60" s="204"/>
      <c r="AR60" s="204" t="s">
        <v>304</v>
      </c>
      <c r="AS60" s="204"/>
      <c r="AT60" s="204"/>
      <c r="AU60" s="204"/>
      <c r="AV60" s="204"/>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0" t="s">
        <v>34</v>
      </c>
      <c r="BS60" s="200"/>
      <c r="BT60" s="200"/>
      <c r="BU60" s="200"/>
      <c r="BV60" s="200"/>
      <c r="BW60" s="200"/>
      <c r="BX60" s="201"/>
      <c r="BY60" s="9"/>
      <c r="BZ60" s="9"/>
      <c r="CA60" s="6"/>
      <c r="CB60" s="113"/>
      <c r="CC60" s="113"/>
      <c r="CD60" s="113"/>
    </row>
    <row r="61" spans="1:82" s="1" customFormat="1" ht="23.25" hidden="1" customHeight="1" x14ac:dyDescent="0.25">
      <c r="A61" s="227" t="s">
        <v>81</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44"/>
      <c r="AF61" s="203" t="s">
        <v>71</v>
      </c>
      <c r="AG61" s="204"/>
      <c r="AH61" s="204"/>
      <c r="AI61" s="204"/>
      <c r="AJ61" s="204" t="s">
        <v>86</v>
      </c>
      <c r="AK61" s="204"/>
      <c r="AL61" s="204"/>
      <c r="AM61" s="204"/>
      <c r="AN61" s="204"/>
      <c r="AO61" s="204"/>
      <c r="AP61" s="204"/>
      <c r="AQ61" s="204"/>
      <c r="AR61" s="204"/>
      <c r="AS61" s="204"/>
      <c r="AT61" s="204"/>
      <c r="AU61" s="204"/>
      <c r="AV61" s="204"/>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0" t="s">
        <v>34</v>
      </c>
      <c r="BS61" s="200"/>
      <c r="BT61" s="200"/>
      <c r="BU61" s="200"/>
      <c r="BV61" s="200"/>
      <c r="BW61" s="200"/>
      <c r="BX61" s="201"/>
      <c r="BY61" s="9"/>
      <c r="BZ61" s="9"/>
      <c r="CA61" s="6"/>
      <c r="CB61" s="113"/>
      <c r="CC61" s="113"/>
      <c r="CD61" s="113"/>
    </row>
    <row r="62" spans="1:82" s="1" customFormat="1" ht="35.25" customHeight="1" x14ac:dyDescent="0.25">
      <c r="A62" s="275" t="s">
        <v>207</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7"/>
      <c r="AF62" s="203" t="s">
        <v>72</v>
      </c>
      <c r="AG62" s="204"/>
      <c r="AH62" s="204"/>
      <c r="AI62" s="204"/>
      <c r="AJ62" s="204" t="s">
        <v>87</v>
      </c>
      <c r="AK62" s="204"/>
      <c r="AL62" s="204"/>
      <c r="AM62" s="204"/>
      <c r="AN62" s="204"/>
      <c r="AO62" s="204"/>
      <c r="AP62" s="204"/>
      <c r="AQ62" s="204"/>
      <c r="AR62" s="204" t="s">
        <v>305</v>
      </c>
      <c r="AS62" s="204"/>
      <c r="AT62" s="204"/>
      <c r="AU62" s="204"/>
      <c r="AV62" s="204"/>
      <c r="AW62" s="202">
        <f>AW63</f>
        <v>1569400</v>
      </c>
      <c r="AX62" s="202"/>
      <c r="AY62" s="202"/>
      <c r="AZ62" s="202"/>
      <c r="BA62" s="202"/>
      <c r="BB62" s="202"/>
      <c r="BC62" s="202"/>
      <c r="BD62" s="202">
        <f>BD63</f>
        <v>1666600</v>
      </c>
      <c r="BE62" s="202"/>
      <c r="BF62" s="202"/>
      <c r="BG62" s="202"/>
      <c r="BH62" s="202"/>
      <c r="BI62" s="202"/>
      <c r="BJ62" s="202"/>
      <c r="BK62" s="202">
        <f>BK63</f>
        <v>1827700</v>
      </c>
      <c r="BL62" s="202"/>
      <c r="BM62" s="202"/>
      <c r="BN62" s="202"/>
      <c r="BO62" s="202"/>
      <c r="BP62" s="202"/>
      <c r="BQ62" s="202"/>
      <c r="BR62" s="200" t="s">
        <v>34</v>
      </c>
      <c r="BS62" s="200"/>
      <c r="BT62" s="200"/>
      <c r="BU62" s="200"/>
      <c r="BV62" s="200"/>
      <c r="BW62" s="200"/>
      <c r="BX62" s="201"/>
      <c r="BY62" s="9"/>
      <c r="BZ62" s="9"/>
      <c r="CA62" s="6"/>
      <c r="CB62" s="113"/>
      <c r="CC62" s="113"/>
      <c r="CD62" s="113"/>
    </row>
    <row r="63" spans="1:82" s="1" customFormat="1" ht="22.5" customHeight="1" x14ac:dyDescent="0.25">
      <c r="A63" s="272" t="s">
        <v>82</v>
      </c>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4"/>
      <c r="AF63" s="203" t="s">
        <v>73</v>
      </c>
      <c r="AG63" s="204"/>
      <c r="AH63" s="204"/>
      <c r="AI63" s="204"/>
      <c r="AJ63" s="204" t="s">
        <v>87</v>
      </c>
      <c r="AK63" s="204"/>
      <c r="AL63" s="204"/>
      <c r="AM63" s="204"/>
      <c r="AN63" s="204"/>
      <c r="AO63" s="204"/>
      <c r="AP63" s="204"/>
      <c r="AQ63" s="204"/>
      <c r="AR63" s="204" t="s">
        <v>305</v>
      </c>
      <c r="AS63" s="204"/>
      <c r="AT63" s="204"/>
      <c r="AU63" s="204"/>
      <c r="AV63" s="204"/>
      <c r="AW63" s="202">
        <f>619700+949700</f>
        <v>1569400</v>
      </c>
      <c r="AX63" s="202"/>
      <c r="AY63" s="202"/>
      <c r="AZ63" s="202"/>
      <c r="BA63" s="202"/>
      <c r="BB63" s="202"/>
      <c r="BC63" s="202"/>
      <c r="BD63" s="202">
        <f>619700+1046900</f>
        <v>1666600</v>
      </c>
      <c r="BE63" s="202"/>
      <c r="BF63" s="202"/>
      <c r="BG63" s="202"/>
      <c r="BH63" s="202"/>
      <c r="BI63" s="202"/>
      <c r="BJ63" s="202"/>
      <c r="BK63" s="202">
        <f>619700+1208000</f>
        <v>1827700</v>
      </c>
      <c r="BL63" s="202"/>
      <c r="BM63" s="202"/>
      <c r="BN63" s="202"/>
      <c r="BO63" s="202"/>
      <c r="BP63" s="202"/>
      <c r="BQ63" s="202"/>
      <c r="BR63" s="200" t="s">
        <v>34</v>
      </c>
      <c r="BS63" s="200"/>
      <c r="BT63" s="200"/>
      <c r="BU63" s="200"/>
      <c r="BV63" s="200"/>
      <c r="BW63" s="200"/>
      <c r="BX63" s="201"/>
      <c r="BY63" s="9"/>
      <c r="BZ63" s="9"/>
      <c r="CA63" s="6"/>
      <c r="CB63" s="114">
        <f>AW63-'налоги 119 '!I23-'налоги 119 '!I44</f>
        <v>0</v>
      </c>
      <c r="CC63" s="114">
        <f>BD63-'налоги 119 '!K23-'налоги 119 '!K44</f>
        <v>0</v>
      </c>
      <c r="CD63" s="114">
        <f>BK63-'налоги 119 '!M23-'налоги 119 '!M44</f>
        <v>0</v>
      </c>
    </row>
    <row r="64" spans="1:82" s="1" customFormat="1" hidden="1" x14ac:dyDescent="0.25">
      <c r="A64" s="269" t="s">
        <v>83</v>
      </c>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1"/>
      <c r="AF64" s="203" t="s">
        <v>74</v>
      </c>
      <c r="AG64" s="204"/>
      <c r="AH64" s="204"/>
      <c r="AI64" s="204"/>
      <c r="AJ64" s="204" t="s">
        <v>87</v>
      </c>
      <c r="AK64" s="204"/>
      <c r="AL64" s="204"/>
      <c r="AM64" s="204"/>
      <c r="AN64" s="204"/>
      <c r="AO64" s="204"/>
      <c r="AP64" s="204"/>
      <c r="AQ64" s="204"/>
      <c r="AR64" s="204"/>
      <c r="AS64" s="204"/>
      <c r="AT64" s="204"/>
      <c r="AU64" s="204"/>
      <c r="AV64" s="204"/>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0" t="s">
        <v>34</v>
      </c>
      <c r="BS64" s="200"/>
      <c r="BT64" s="200"/>
      <c r="BU64" s="200"/>
      <c r="BV64" s="200"/>
      <c r="BW64" s="200"/>
      <c r="BX64" s="201"/>
      <c r="BY64" s="9"/>
      <c r="BZ64" s="9"/>
      <c r="CA64" s="6"/>
      <c r="CB64" s="113"/>
      <c r="CC64" s="113"/>
      <c r="CD64" s="113"/>
    </row>
    <row r="65" spans="1:82" s="1" customFormat="1" ht="22.5" hidden="1" customHeight="1" x14ac:dyDescent="0.25">
      <c r="A65" s="227" t="s">
        <v>88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44"/>
      <c r="AF65" s="203" t="s">
        <v>89</v>
      </c>
      <c r="AG65" s="204"/>
      <c r="AH65" s="204"/>
      <c r="AI65" s="204"/>
      <c r="AJ65" s="204" t="s">
        <v>90</v>
      </c>
      <c r="AK65" s="204"/>
      <c r="AL65" s="204"/>
      <c r="AM65" s="204"/>
      <c r="AN65" s="204"/>
      <c r="AO65" s="204"/>
      <c r="AP65" s="204"/>
      <c r="AQ65" s="204"/>
      <c r="AR65" s="204"/>
      <c r="AS65" s="204"/>
      <c r="AT65" s="204"/>
      <c r="AU65" s="204"/>
      <c r="AV65" s="204"/>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0" t="s">
        <v>34</v>
      </c>
      <c r="BS65" s="200"/>
      <c r="BT65" s="200"/>
      <c r="BU65" s="200"/>
      <c r="BV65" s="200"/>
      <c r="BW65" s="200"/>
      <c r="BX65" s="201"/>
      <c r="BY65" s="9"/>
      <c r="BZ65" s="9"/>
      <c r="CA65" s="6"/>
      <c r="CB65" s="113"/>
      <c r="CC65" s="113"/>
      <c r="CD65" s="113"/>
    </row>
    <row r="66" spans="1:82" s="1" customFormat="1" ht="22.5" hidden="1" customHeight="1" x14ac:dyDescent="0.25">
      <c r="A66" s="227" t="s">
        <v>220</v>
      </c>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44"/>
      <c r="AF66" s="203" t="s">
        <v>93</v>
      </c>
      <c r="AG66" s="204"/>
      <c r="AH66" s="204"/>
      <c r="AI66" s="204"/>
      <c r="AJ66" s="204" t="s">
        <v>221</v>
      </c>
      <c r="AK66" s="204"/>
      <c r="AL66" s="204"/>
      <c r="AM66" s="204"/>
      <c r="AN66" s="204"/>
      <c r="AO66" s="204"/>
      <c r="AP66" s="204"/>
      <c r="AQ66" s="204"/>
      <c r="AR66" s="204"/>
      <c r="AS66" s="204"/>
      <c r="AT66" s="204"/>
      <c r="AU66" s="204"/>
      <c r="AV66" s="204"/>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0" t="s">
        <v>34</v>
      </c>
      <c r="BS66" s="200"/>
      <c r="BT66" s="200"/>
      <c r="BU66" s="200"/>
      <c r="BV66" s="200"/>
      <c r="BW66" s="200"/>
      <c r="BX66" s="201"/>
      <c r="BY66" s="9"/>
      <c r="BZ66" s="9"/>
      <c r="CA66" s="6"/>
      <c r="CB66" s="113"/>
      <c r="CC66" s="113"/>
      <c r="CD66" s="113"/>
    </row>
    <row r="67" spans="1:82" s="1" customFormat="1" ht="24" hidden="1" customHeight="1" x14ac:dyDescent="0.25">
      <c r="A67" s="227" t="s">
        <v>95</v>
      </c>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44"/>
      <c r="AF67" s="203" t="s">
        <v>94</v>
      </c>
      <c r="AG67" s="204"/>
      <c r="AH67" s="204"/>
      <c r="AI67" s="204"/>
      <c r="AJ67" s="204" t="s">
        <v>91</v>
      </c>
      <c r="AK67" s="204"/>
      <c r="AL67" s="204"/>
      <c r="AM67" s="204"/>
      <c r="AN67" s="204"/>
      <c r="AO67" s="204"/>
      <c r="AP67" s="204"/>
      <c r="AQ67" s="204"/>
      <c r="AR67" s="204"/>
      <c r="AS67" s="204"/>
      <c r="AT67" s="204"/>
      <c r="AU67" s="204"/>
      <c r="AV67" s="204"/>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0" t="s">
        <v>34</v>
      </c>
      <c r="BS67" s="200"/>
      <c r="BT67" s="200"/>
      <c r="BU67" s="200"/>
      <c r="BV67" s="200"/>
      <c r="BW67" s="200"/>
      <c r="BX67" s="201"/>
      <c r="BY67" s="9"/>
      <c r="BZ67" s="9"/>
      <c r="CA67" s="6"/>
      <c r="CB67" s="113"/>
      <c r="CC67" s="113"/>
      <c r="CD67" s="113"/>
    </row>
    <row r="68" spans="1:82" s="1" customFormat="1" ht="25.5" hidden="1" customHeight="1" x14ac:dyDescent="0.25">
      <c r="A68" s="227" t="s">
        <v>222</v>
      </c>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44"/>
      <c r="AF68" s="203" t="s">
        <v>223</v>
      </c>
      <c r="AG68" s="204"/>
      <c r="AH68" s="204"/>
      <c r="AI68" s="204"/>
      <c r="AJ68" s="204" t="s">
        <v>92</v>
      </c>
      <c r="AK68" s="204"/>
      <c r="AL68" s="204"/>
      <c r="AM68" s="204"/>
      <c r="AN68" s="204"/>
      <c r="AO68" s="204"/>
      <c r="AP68" s="204"/>
      <c r="AQ68" s="204"/>
      <c r="AR68" s="204"/>
      <c r="AS68" s="204"/>
      <c r="AT68" s="204"/>
      <c r="AU68" s="204"/>
      <c r="AV68" s="204"/>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0" t="s">
        <v>34</v>
      </c>
      <c r="BS68" s="200"/>
      <c r="BT68" s="200"/>
      <c r="BU68" s="200"/>
      <c r="BV68" s="200"/>
      <c r="BW68" s="200"/>
      <c r="BX68" s="201"/>
      <c r="BY68" s="9"/>
      <c r="BZ68" s="9"/>
      <c r="CA68" s="6"/>
      <c r="CB68" s="113"/>
      <c r="CC68" s="113"/>
      <c r="CD68" s="113"/>
    </row>
    <row r="69" spans="1:82" s="1" customFormat="1" ht="24.75" hidden="1" customHeight="1" x14ac:dyDescent="0.25">
      <c r="A69" s="269" t="s">
        <v>96</v>
      </c>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1"/>
      <c r="AF69" s="203" t="s">
        <v>224</v>
      </c>
      <c r="AG69" s="204"/>
      <c r="AH69" s="204"/>
      <c r="AI69" s="204"/>
      <c r="AJ69" s="204" t="s">
        <v>92</v>
      </c>
      <c r="AK69" s="204"/>
      <c r="AL69" s="204"/>
      <c r="AM69" s="204"/>
      <c r="AN69" s="204"/>
      <c r="AO69" s="204"/>
      <c r="AP69" s="204"/>
      <c r="AQ69" s="204"/>
      <c r="AR69" s="204"/>
      <c r="AS69" s="204"/>
      <c r="AT69" s="204"/>
      <c r="AU69" s="204"/>
      <c r="AV69" s="204"/>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0" t="s">
        <v>34</v>
      </c>
      <c r="BS69" s="200"/>
      <c r="BT69" s="200"/>
      <c r="BU69" s="200"/>
      <c r="BV69" s="200"/>
      <c r="BW69" s="200"/>
      <c r="BX69" s="201"/>
      <c r="BY69" s="9"/>
      <c r="BZ69" s="9"/>
      <c r="CA69" s="6"/>
      <c r="CB69" s="113"/>
      <c r="CC69" s="113"/>
      <c r="CD69" s="113"/>
    </row>
    <row r="70" spans="1:82" s="1" customFormat="1" x14ac:dyDescent="0.25">
      <c r="A70" s="382" t="s">
        <v>107</v>
      </c>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4"/>
      <c r="AF70" s="203" t="s">
        <v>97</v>
      </c>
      <c r="AG70" s="204"/>
      <c r="AH70" s="204"/>
      <c r="AI70" s="204"/>
      <c r="AJ70" s="204" t="s">
        <v>110</v>
      </c>
      <c r="AK70" s="204"/>
      <c r="AL70" s="204"/>
      <c r="AM70" s="204"/>
      <c r="AN70" s="204"/>
      <c r="AO70" s="204"/>
      <c r="AP70" s="204"/>
      <c r="AQ70" s="204"/>
      <c r="AR70" s="218"/>
      <c r="AS70" s="218"/>
      <c r="AT70" s="218"/>
      <c r="AU70" s="218"/>
      <c r="AV70" s="218"/>
      <c r="AW70" s="205">
        <f>AW71</f>
        <v>0</v>
      </c>
      <c r="AX70" s="205"/>
      <c r="AY70" s="205"/>
      <c r="AZ70" s="205"/>
      <c r="BA70" s="205"/>
      <c r="BB70" s="205"/>
      <c r="BC70" s="205"/>
      <c r="BD70" s="205">
        <f t="shared" ref="BD70" si="12">BD71</f>
        <v>0</v>
      </c>
      <c r="BE70" s="205"/>
      <c r="BF70" s="205"/>
      <c r="BG70" s="205"/>
      <c r="BH70" s="205"/>
      <c r="BI70" s="205"/>
      <c r="BJ70" s="205"/>
      <c r="BK70" s="205">
        <f t="shared" ref="BK70" si="13">BK71</f>
        <v>0</v>
      </c>
      <c r="BL70" s="205"/>
      <c r="BM70" s="205"/>
      <c r="BN70" s="205"/>
      <c r="BO70" s="205"/>
      <c r="BP70" s="205"/>
      <c r="BQ70" s="205"/>
      <c r="BR70" s="200" t="s">
        <v>34</v>
      </c>
      <c r="BS70" s="200"/>
      <c r="BT70" s="200"/>
      <c r="BU70" s="200"/>
      <c r="BV70" s="200"/>
      <c r="BW70" s="200"/>
      <c r="BX70" s="201"/>
      <c r="BY70" s="9"/>
      <c r="BZ70" s="9"/>
      <c r="CA70" s="6"/>
      <c r="CB70" s="113"/>
      <c r="CC70" s="113"/>
      <c r="CD70" s="113"/>
    </row>
    <row r="71" spans="1:82" s="1" customFormat="1" ht="33.75" customHeight="1" x14ac:dyDescent="0.25">
      <c r="A71" s="385" t="s">
        <v>108</v>
      </c>
      <c r="B71" s="386"/>
      <c r="C71" s="386"/>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7"/>
      <c r="AF71" s="203" t="s">
        <v>98</v>
      </c>
      <c r="AG71" s="204"/>
      <c r="AH71" s="204"/>
      <c r="AI71" s="204"/>
      <c r="AJ71" s="204" t="s">
        <v>111</v>
      </c>
      <c r="AK71" s="204"/>
      <c r="AL71" s="204"/>
      <c r="AM71" s="204"/>
      <c r="AN71" s="204"/>
      <c r="AO71" s="204"/>
      <c r="AP71" s="204"/>
      <c r="AQ71" s="204"/>
      <c r="AR71" s="204"/>
      <c r="AS71" s="204"/>
      <c r="AT71" s="204"/>
      <c r="AU71" s="204"/>
      <c r="AV71" s="204"/>
      <c r="AW71" s="202">
        <f>AW72</f>
        <v>0</v>
      </c>
      <c r="AX71" s="202"/>
      <c r="AY71" s="202"/>
      <c r="AZ71" s="202"/>
      <c r="BA71" s="202"/>
      <c r="BB71" s="202"/>
      <c r="BC71" s="202"/>
      <c r="BD71" s="202">
        <f t="shared" ref="BD71" si="14">BD72</f>
        <v>0</v>
      </c>
      <c r="BE71" s="202"/>
      <c r="BF71" s="202"/>
      <c r="BG71" s="202"/>
      <c r="BH71" s="202"/>
      <c r="BI71" s="202"/>
      <c r="BJ71" s="202"/>
      <c r="BK71" s="202">
        <f t="shared" ref="BK71" si="15">BK72</f>
        <v>0</v>
      </c>
      <c r="BL71" s="202"/>
      <c r="BM71" s="202"/>
      <c r="BN71" s="202"/>
      <c r="BO71" s="202"/>
      <c r="BP71" s="202"/>
      <c r="BQ71" s="202"/>
      <c r="BR71" s="200" t="s">
        <v>34</v>
      </c>
      <c r="BS71" s="200"/>
      <c r="BT71" s="200"/>
      <c r="BU71" s="200"/>
      <c r="BV71" s="200"/>
      <c r="BW71" s="200"/>
      <c r="BX71" s="201"/>
      <c r="BY71" s="9"/>
      <c r="BZ71" s="9"/>
      <c r="CA71" s="6"/>
      <c r="CB71" s="113"/>
      <c r="CC71" s="113"/>
      <c r="CD71" s="113"/>
    </row>
    <row r="72" spans="1:82" s="1" customFormat="1" ht="36" customHeight="1" x14ac:dyDescent="0.25">
      <c r="A72" s="264" t="s">
        <v>109</v>
      </c>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6"/>
      <c r="AF72" s="203" t="s">
        <v>99</v>
      </c>
      <c r="AG72" s="204"/>
      <c r="AH72" s="204"/>
      <c r="AI72" s="204"/>
      <c r="AJ72" s="204" t="s">
        <v>112</v>
      </c>
      <c r="AK72" s="204"/>
      <c r="AL72" s="204"/>
      <c r="AM72" s="204"/>
      <c r="AN72" s="204"/>
      <c r="AO72" s="204"/>
      <c r="AP72" s="204"/>
      <c r="AQ72" s="204"/>
      <c r="AR72" s="204" t="s">
        <v>306</v>
      </c>
      <c r="AS72" s="204"/>
      <c r="AT72" s="204"/>
      <c r="AU72" s="204"/>
      <c r="AV72" s="204"/>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0" t="s">
        <v>34</v>
      </c>
      <c r="BS72" s="200"/>
      <c r="BT72" s="200"/>
      <c r="BU72" s="200"/>
      <c r="BV72" s="200"/>
      <c r="BW72" s="200"/>
      <c r="BX72" s="201"/>
      <c r="BY72" s="9"/>
      <c r="BZ72" s="9"/>
      <c r="CA72" s="6"/>
      <c r="CB72" s="113"/>
      <c r="CC72" s="113"/>
      <c r="CD72" s="113"/>
    </row>
    <row r="73" spans="1:82" s="1" customFormat="1" x14ac:dyDescent="0.25">
      <c r="A73" s="388"/>
      <c r="B73" s="389"/>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90"/>
      <c r="AF73" s="220"/>
      <c r="AG73" s="221"/>
      <c r="AH73" s="221"/>
      <c r="AI73" s="222"/>
      <c r="AJ73" s="204"/>
      <c r="AK73" s="204"/>
      <c r="AL73" s="204"/>
      <c r="AM73" s="204"/>
      <c r="AN73" s="204"/>
      <c r="AO73" s="204"/>
      <c r="AP73" s="204"/>
      <c r="AQ73" s="204"/>
      <c r="AR73" s="204"/>
      <c r="AS73" s="204"/>
      <c r="AT73" s="204"/>
      <c r="AU73" s="204"/>
      <c r="AV73" s="204"/>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0"/>
      <c r="BS73" s="200"/>
      <c r="BT73" s="200"/>
      <c r="BU73" s="200"/>
      <c r="BV73" s="200"/>
      <c r="BW73" s="200"/>
      <c r="BX73" s="201"/>
      <c r="BY73" s="9"/>
      <c r="BZ73" s="9"/>
      <c r="CA73" s="6"/>
      <c r="CB73" s="113"/>
      <c r="CC73" s="113"/>
      <c r="CD73" s="113"/>
    </row>
    <row r="74" spans="1:82" s="1" customFormat="1" ht="24.75" hidden="1" customHeight="1" x14ac:dyDescent="0.25">
      <c r="A74" s="227" t="s">
        <v>113</v>
      </c>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44"/>
      <c r="AF74" s="203" t="s">
        <v>100</v>
      </c>
      <c r="AG74" s="204"/>
      <c r="AH74" s="204"/>
      <c r="AI74" s="204"/>
      <c r="AJ74" s="204" t="s">
        <v>116</v>
      </c>
      <c r="AK74" s="204"/>
      <c r="AL74" s="204"/>
      <c r="AM74" s="204"/>
      <c r="AN74" s="204"/>
      <c r="AO74" s="204"/>
      <c r="AP74" s="204"/>
      <c r="AQ74" s="204"/>
      <c r="AR74" s="204"/>
      <c r="AS74" s="204"/>
      <c r="AT74" s="204"/>
      <c r="AU74" s="204"/>
      <c r="AV74" s="204"/>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0" t="s">
        <v>34</v>
      </c>
      <c r="BS74" s="200"/>
      <c r="BT74" s="200"/>
      <c r="BU74" s="200"/>
      <c r="BV74" s="200"/>
      <c r="BW74" s="200"/>
      <c r="BX74" s="201"/>
      <c r="BY74" s="9"/>
      <c r="BZ74" s="9"/>
      <c r="CA74" s="6"/>
      <c r="CB74" s="113"/>
      <c r="CC74" s="113"/>
      <c r="CD74" s="113"/>
    </row>
    <row r="75" spans="1:82" s="1" customFormat="1" ht="49.5" hidden="1" customHeight="1" x14ac:dyDescent="0.25">
      <c r="A75" s="227" t="s">
        <v>114</v>
      </c>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44"/>
      <c r="AF75" s="203" t="s">
        <v>101</v>
      </c>
      <c r="AG75" s="204"/>
      <c r="AH75" s="204"/>
      <c r="AI75" s="204"/>
      <c r="AJ75" s="204" t="s">
        <v>117</v>
      </c>
      <c r="AK75" s="204"/>
      <c r="AL75" s="204"/>
      <c r="AM75" s="204"/>
      <c r="AN75" s="204"/>
      <c r="AO75" s="204"/>
      <c r="AP75" s="204"/>
      <c r="AQ75" s="204"/>
      <c r="AR75" s="204"/>
      <c r="AS75" s="204"/>
      <c r="AT75" s="204"/>
      <c r="AU75" s="204"/>
      <c r="AV75" s="204"/>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0" t="s">
        <v>34</v>
      </c>
      <c r="BS75" s="200"/>
      <c r="BT75" s="200"/>
      <c r="BU75" s="200"/>
      <c r="BV75" s="200"/>
      <c r="BW75" s="200"/>
      <c r="BX75" s="201"/>
      <c r="BY75" s="9"/>
      <c r="BZ75" s="9"/>
      <c r="CA75" s="6"/>
      <c r="CB75" s="113"/>
      <c r="CC75" s="113"/>
      <c r="CD75" s="113"/>
    </row>
    <row r="76" spans="1:82" s="1" customFormat="1" ht="12" hidden="1" customHeight="1" x14ac:dyDescent="0.25">
      <c r="A76" s="301" t="s">
        <v>225</v>
      </c>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2"/>
      <c r="AF76" s="203" t="s">
        <v>102</v>
      </c>
      <c r="AG76" s="204"/>
      <c r="AH76" s="204"/>
      <c r="AI76" s="204"/>
      <c r="AJ76" s="204" t="s">
        <v>118</v>
      </c>
      <c r="AK76" s="204"/>
      <c r="AL76" s="204"/>
      <c r="AM76" s="204"/>
      <c r="AN76" s="204"/>
      <c r="AO76" s="204"/>
      <c r="AP76" s="204"/>
      <c r="AQ76" s="204"/>
      <c r="AR76" s="204"/>
      <c r="AS76" s="204"/>
      <c r="AT76" s="204"/>
      <c r="AU76" s="204"/>
      <c r="AV76" s="204"/>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0" t="s">
        <v>34</v>
      </c>
      <c r="BS76" s="200"/>
      <c r="BT76" s="200"/>
      <c r="BU76" s="200"/>
      <c r="BV76" s="200"/>
      <c r="BW76" s="200"/>
      <c r="BX76" s="201"/>
      <c r="BY76" s="9"/>
      <c r="BZ76" s="9"/>
      <c r="CA76" s="6"/>
      <c r="CB76" s="113"/>
      <c r="CC76" s="113"/>
      <c r="CD76" s="113"/>
    </row>
    <row r="77" spans="1:82" s="1" customFormat="1" x14ac:dyDescent="0.25">
      <c r="A77" s="245" t="s">
        <v>115</v>
      </c>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7"/>
      <c r="AF77" s="203" t="s">
        <v>103</v>
      </c>
      <c r="AG77" s="204"/>
      <c r="AH77" s="204"/>
      <c r="AI77" s="204"/>
      <c r="AJ77" s="204" t="s">
        <v>119</v>
      </c>
      <c r="AK77" s="204"/>
      <c r="AL77" s="204"/>
      <c r="AM77" s="204"/>
      <c r="AN77" s="204"/>
      <c r="AO77" s="204"/>
      <c r="AP77" s="204"/>
      <c r="AQ77" s="204"/>
      <c r="AR77" s="204"/>
      <c r="AS77" s="204"/>
      <c r="AT77" s="204"/>
      <c r="AU77" s="204"/>
      <c r="AV77" s="204"/>
      <c r="AW77" s="202">
        <f>AW78+AW79+AW80+AW81+AW82</f>
        <v>17100</v>
      </c>
      <c r="AX77" s="202"/>
      <c r="AY77" s="202"/>
      <c r="AZ77" s="202"/>
      <c r="BA77" s="202"/>
      <c r="BB77" s="202"/>
      <c r="BC77" s="202"/>
      <c r="BD77" s="202">
        <f t="shared" ref="BD77" si="16">BD78+BD79+BD80+BD81+BD82</f>
        <v>0</v>
      </c>
      <c r="BE77" s="202"/>
      <c r="BF77" s="202"/>
      <c r="BG77" s="202"/>
      <c r="BH77" s="202"/>
      <c r="BI77" s="202"/>
      <c r="BJ77" s="202"/>
      <c r="BK77" s="202">
        <f t="shared" ref="BK77" si="17">BK78+BK79+BK80+BK81+BK82</f>
        <v>0</v>
      </c>
      <c r="BL77" s="202"/>
      <c r="BM77" s="202"/>
      <c r="BN77" s="202"/>
      <c r="BO77" s="202"/>
      <c r="BP77" s="202"/>
      <c r="BQ77" s="202"/>
      <c r="BR77" s="200" t="s">
        <v>34</v>
      </c>
      <c r="BS77" s="200"/>
      <c r="BT77" s="200"/>
      <c r="BU77" s="200"/>
      <c r="BV77" s="200"/>
      <c r="BW77" s="200"/>
      <c r="BX77" s="201"/>
      <c r="BY77" s="9"/>
      <c r="BZ77" s="9"/>
      <c r="CA77" s="6"/>
      <c r="CB77" s="114">
        <f>AW77-'налоги 290'!J15</f>
        <v>0</v>
      </c>
      <c r="CC77" s="114">
        <f>BD77-'налоги 290'!L15</f>
        <v>0</v>
      </c>
      <c r="CD77" s="114">
        <f>BK77-'налоги 290'!N15</f>
        <v>0</v>
      </c>
    </row>
    <row r="78" spans="1:82" s="1" customFormat="1" ht="24" customHeight="1" x14ac:dyDescent="0.25">
      <c r="A78" s="254" t="s">
        <v>138</v>
      </c>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6"/>
      <c r="AF78" s="203" t="s">
        <v>104</v>
      </c>
      <c r="AG78" s="204"/>
      <c r="AH78" s="204"/>
      <c r="AI78" s="204"/>
      <c r="AJ78" s="204" t="s">
        <v>120</v>
      </c>
      <c r="AK78" s="204"/>
      <c r="AL78" s="204"/>
      <c r="AM78" s="204"/>
      <c r="AN78" s="204"/>
      <c r="AO78" s="204"/>
      <c r="AP78" s="204"/>
      <c r="AQ78" s="204"/>
      <c r="AR78" s="204" t="s">
        <v>307</v>
      </c>
      <c r="AS78" s="204"/>
      <c r="AT78" s="204"/>
      <c r="AU78" s="204"/>
      <c r="AV78" s="204"/>
      <c r="AW78" s="202">
        <v>6600</v>
      </c>
      <c r="AX78" s="202"/>
      <c r="AY78" s="202"/>
      <c r="AZ78" s="202"/>
      <c r="BA78" s="202"/>
      <c r="BB78" s="202"/>
      <c r="BC78" s="202"/>
      <c r="BD78" s="202"/>
      <c r="BE78" s="202"/>
      <c r="BF78" s="202"/>
      <c r="BG78" s="202"/>
      <c r="BH78" s="202"/>
      <c r="BI78" s="202"/>
      <c r="BJ78" s="202"/>
      <c r="BK78" s="202"/>
      <c r="BL78" s="202"/>
      <c r="BM78" s="202"/>
      <c r="BN78" s="202"/>
      <c r="BO78" s="202"/>
      <c r="BP78" s="202"/>
      <c r="BQ78" s="202"/>
      <c r="BR78" s="200" t="s">
        <v>34</v>
      </c>
      <c r="BS78" s="200"/>
      <c r="BT78" s="200"/>
      <c r="BU78" s="200"/>
      <c r="BV78" s="200"/>
      <c r="BW78" s="200"/>
      <c r="BX78" s="201"/>
      <c r="BY78" s="9"/>
      <c r="BZ78" s="9"/>
      <c r="CA78" s="6" t="s">
        <v>440</v>
      </c>
      <c r="CB78" s="113"/>
      <c r="CC78" s="113"/>
      <c r="CD78" s="113"/>
    </row>
    <row r="79" spans="1:82" s="1" customFormat="1" ht="23.25" customHeight="1" x14ac:dyDescent="0.25">
      <c r="A79" s="254" t="s">
        <v>139</v>
      </c>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6"/>
      <c r="AF79" s="203" t="s">
        <v>105</v>
      </c>
      <c r="AG79" s="204"/>
      <c r="AH79" s="204"/>
      <c r="AI79" s="204"/>
      <c r="AJ79" s="204" t="s">
        <v>121</v>
      </c>
      <c r="AK79" s="204"/>
      <c r="AL79" s="204"/>
      <c r="AM79" s="204"/>
      <c r="AN79" s="204"/>
      <c r="AO79" s="204"/>
      <c r="AP79" s="204"/>
      <c r="AQ79" s="204"/>
      <c r="AR79" s="204" t="s">
        <v>307</v>
      </c>
      <c r="AS79" s="204"/>
      <c r="AT79" s="204"/>
      <c r="AU79" s="204"/>
      <c r="AV79" s="204"/>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0" t="s">
        <v>34</v>
      </c>
      <c r="BS79" s="200"/>
      <c r="BT79" s="200"/>
      <c r="BU79" s="200"/>
      <c r="BV79" s="200"/>
      <c r="BW79" s="200"/>
      <c r="BX79" s="201"/>
      <c r="BY79" s="9"/>
      <c r="BZ79" s="9"/>
      <c r="CA79" s="6" t="s">
        <v>441</v>
      </c>
      <c r="CB79" s="113"/>
      <c r="CC79" s="113"/>
      <c r="CD79" s="113"/>
    </row>
    <row r="80" spans="1:82" s="1" customFormat="1" ht="15.75" customHeight="1" x14ac:dyDescent="0.25">
      <c r="A80" s="391" t="s">
        <v>140</v>
      </c>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2"/>
      <c r="AF80" s="203" t="s">
        <v>106</v>
      </c>
      <c r="AG80" s="204"/>
      <c r="AH80" s="204"/>
      <c r="AI80" s="204"/>
      <c r="AJ80" s="204" t="s">
        <v>122</v>
      </c>
      <c r="AK80" s="204"/>
      <c r="AL80" s="204"/>
      <c r="AM80" s="204"/>
      <c r="AN80" s="204"/>
      <c r="AO80" s="204"/>
      <c r="AP80" s="204"/>
      <c r="AQ80" s="204"/>
      <c r="AR80" s="204" t="s">
        <v>310</v>
      </c>
      <c r="AS80" s="204"/>
      <c r="AT80" s="204"/>
      <c r="AU80" s="204"/>
      <c r="AV80" s="204"/>
      <c r="AW80" s="202">
        <v>10500</v>
      </c>
      <c r="AX80" s="202"/>
      <c r="AY80" s="202"/>
      <c r="AZ80" s="202"/>
      <c r="BA80" s="202"/>
      <c r="BB80" s="202"/>
      <c r="BC80" s="202"/>
      <c r="BD80" s="202"/>
      <c r="BE80" s="202"/>
      <c r="BF80" s="202"/>
      <c r="BG80" s="202"/>
      <c r="BH80" s="202"/>
      <c r="BI80" s="202"/>
      <c r="BJ80" s="202"/>
      <c r="BK80" s="202"/>
      <c r="BL80" s="202"/>
      <c r="BM80" s="202"/>
      <c r="BN80" s="202"/>
      <c r="BO80" s="202"/>
      <c r="BP80" s="202"/>
      <c r="BQ80" s="202"/>
      <c r="BR80" s="200" t="s">
        <v>34</v>
      </c>
      <c r="BS80" s="200"/>
      <c r="BT80" s="200"/>
      <c r="BU80" s="200"/>
      <c r="BV80" s="200"/>
      <c r="BW80" s="200"/>
      <c r="BX80" s="201"/>
      <c r="BY80" s="9"/>
      <c r="BZ80" s="9"/>
      <c r="CA80" s="6" t="s">
        <v>442</v>
      </c>
      <c r="CB80" s="113"/>
      <c r="CC80" s="113"/>
      <c r="CD80" s="113"/>
    </row>
    <row r="81" spans="1:82" s="1" customFormat="1" ht="14.25" customHeight="1" x14ac:dyDescent="0.25">
      <c r="A81" s="391" t="s">
        <v>140</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2"/>
      <c r="AF81" s="203" t="s">
        <v>308</v>
      </c>
      <c r="AG81" s="204"/>
      <c r="AH81" s="204"/>
      <c r="AI81" s="204"/>
      <c r="AJ81" s="204" t="s">
        <v>122</v>
      </c>
      <c r="AK81" s="204"/>
      <c r="AL81" s="204"/>
      <c r="AM81" s="204"/>
      <c r="AN81" s="204"/>
      <c r="AO81" s="204"/>
      <c r="AP81" s="204"/>
      <c r="AQ81" s="204"/>
      <c r="AR81" s="204" t="s">
        <v>311</v>
      </c>
      <c r="AS81" s="204"/>
      <c r="AT81" s="204"/>
      <c r="AU81" s="204"/>
      <c r="AV81" s="204"/>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0" t="s">
        <v>34</v>
      </c>
      <c r="BS81" s="200"/>
      <c r="BT81" s="200"/>
      <c r="BU81" s="200"/>
      <c r="BV81" s="200"/>
      <c r="BW81" s="200"/>
      <c r="BX81" s="201"/>
      <c r="BY81" s="9"/>
      <c r="BZ81" s="9"/>
      <c r="CA81" s="6"/>
      <c r="CB81" s="113"/>
      <c r="CC81" s="113"/>
      <c r="CD81" s="113"/>
    </row>
    <row r="82" spans="1:82" s="1" customFormat="1" ht="11.25" customHeight="1" x14ac:dyDescent="0.25">
      <c r="A82" s="391" t="s">
        <v>140</v>
      </c>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2"/>
      <c r="AF82" s="203" t="s">
        <v>309</v>
      </c>
      <c r="AG82" s="204"/>
      <c r="AH82" s="204"/>
      <c r="AI82" s="204"/>
      <c r="AJ82" s="204" t="s">
        <v>122</v>
      </c>
      <c r="AK82" s="204"/>
      <c r="AL82" s="204"/>
      <c r="AM82" s="204"/>
      <c r="AN82" s="204"/>
      <c r="AO82" s="204"/>
      <c r="AP82" s="204"/>
      <c r="AQ82" s="204"/>
      <c r="AR82" s="204" t="s">
        <v>312</v>
      </c>
      <c r="AS82" s="204"/>
      <c r="AT82" s="204"/>
      <c r="AU82" s="204"/>
      <c r="AV82" s="204"/>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0" t="s">
        <v>34</v>
      </c>
      <c r="BS82" s="200"/>
      <c r="BT82" s="200"/>
      <c r="BU82" s="200"/>
      <c r="BV82" s="200"/>
      <c r="BW82" s="200"/>
      <c r="BX82" s="201"/>
      <c r="BY82" s="9"/>
      <c r="BZ82" s="9"/>
      <c r="CA82" s="6"/>
      <c r="CB82" s="113"/>
      <c r="CC82" s="113"/>
      <c r="CD82" s="113"/>
    </row>
    <row r="83" spans="1:82" s="1" customFormat="1" hidden="1" x14ac:dyDescent="0.25">
      <c r="A83" s="224" t="s">
        <v>141</v>
      </c>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6"/>
      <c r="AF83" s="203" t="s">
        <v>129</v>
      </c>
      <c r="AG83" s="204"/>
      <c r="AH83" s="204"/>
      <c r="AI83" s="204"/>
      <c r="AJ83" s="204" t="s">
        <v>34</v>
      </c>
      <c r="AK83" s="204"/>
      <c r="AL83" s="204"/>
      <c r="AM83" s="204"/>
      <c r="AN83" s="204"/>
      <c r="AO83" s="204"/>
      <c r="AP83" s="204"/>
      <c r="AQ83" s="204"/>
      <c r="AR83" s="204"/>
      <c r="AS83" s="204"/>
      <c r="AT83" s="204"/>
      <c r="AU83" s="204"/>
      <c r="AV83" s="204"/>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0" t="s">
        <v>34</v>
      </c>
      <c r="BS83" s="200"/>
      <c r="BT83" s="200"/>
      <c r="BU83" s="200"/>
      <c r="BV83" s="200"/>
      <c r="BW83" s="200"/>
      <c r="BX83" s="201"/>
      <c r="BY83" s="9"/>
      <c r="BZ83" s="9"/>
      <c r="CA83" s="6"/>
      <c r="CB83" s="113"/>
      <c r="CC83" s="113"/>
      <c r="CD83" s="113"/>
    </row>
    <row r="84" spans="1:82" s="1" customFormat="1" ht="24.75" hidden="1" customHeight="1" x14ac:dyDescent="0.25">
      <c r="A84" s="283" t="s">
        <v>226</v>
      </c>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5"/>
      <c r="AF84" s="203" t="s">
        <v>130</v>
      </c>
      <c r="AG84" s="204"/>
      <c r="AH84" s="204"/>
      <c r="AI84" s="204"/>
      <c r="AJ84" s="204" t="s">
        <v>230</v>
      </c>
      <c r="AK84" s="204"/>
      <c r="AL84" s="204"/>
      <c r="AM84" s="204"/>
      <c r="AN84" s="204"/>
      <c r="AO84" s="204"/>
      <c r="AP84" s="204"/>
      <c r="AQ84" s="204"/>
      <c r="AR84" s="204"/>
      <c r="AS84" s="204"/>
      <c r="AT84" s="204"/>
      <c r="AU84" s="204"/>
      <c r="AV84" s="204"/>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0"/>
      <c r="BS84" s="200"/>
      <c r="BT84" s="200"/>
      <c r="BU84" s="200"/>
      <c r="BV84" s="200"/>
      <c r="BW84" s="200"/>
      <c r="BX84" s="201"/>
      <c r="BY84" s="9"/>
      <c r="BZ84" s="9"/>
      <c r="CA84" s="6"/>
      <c r="CB84" s="113"/>
      <c r="CC84" s="113"/>
      <c r="CD84" s="113"/>
    </row>
    <row r="85" spans="1:82" s="1" customFormat="1" hidden="1" x14ac:dyDescent="0.25">
      <c r="A85" s="283" t="s">
        <v>233</v>
      </c>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5"/>
      <c r="AF85" s="203" t="s">
        <v>131</v>
      </c>
      <c r="AG85" s="204"/>
      <c r="AH85" s="204"/>
      <c r="AI85" s="204"/>
      <c r="AJ85" s="204" t="s">
        <v>231</v>
      </c>
      <c r="AK85" s="204"/>
      <c r="AL85" s="204"/>
      <c r="AM85" s="204"/>
      <c r="AN85" s="204"/>
      <c r="AO85" s="204"/>
      <c r="AP85" s="204"/>
      <c r="AQ85" s="204"/>
      <c r="AR85" s="204"/>
      <c r="AS85" s="204"/>
      <c r="AT85" s="204"/>
      <c r="AU85" s="204"/>
      <c r="AV85" s="204"/>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0"/>
      <c r="BS85" s="200"/>
      <c r="BT85" s="200"/>
      <c r="BU85" s="200"/>
      <c r="BV85" s="200"/>
      <c r="BW85" s="200"/>
      <c r="BX85" s="201"/>
      <c r="BY85" s="9"/>
      <c r="BZ85" s="9"/>
      <c r="CA85" s="6"/>
      <c r="CB85" s="113"/>
      <c r="CC85" s="113"/>
      <c r="CD85" s="113"/>
    </row>
    <row r="86" spans="1:82" s="1" customFormat="1" ht="24" hidden="1" customHeight="1" x14ac:dyDescent="0.25">
      <c r="A86" s="395" t="s">
        <v>234</v>
      </c>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6"/>
      <c r="AF86" s="203" t="s">
        <v>132</v>
      </c>
      <c r="AG86" s="204"/>
      <c r="AH86" s="204"/>
      <c r="AI86" s="204"/>
      <c r="AJ86" s="204" t="s">
        <v>232</v>
      </c>
      <c r="AK86" s="204"/>
      <c r="AL86" s="204"/>
      <c r="AM86" s="204"/>
      <c r="AN86" s="204"/>
      <c r="AO86" s="204"/>
      <c r="AP86" s="204"/>
      <c r="AQ86" s="204"/>
      <c r="AR86" s="204"/>
      <c r="AS86" s="204"/>
      <c r="AT86" s="204"/>
      <c r="AU86" s="204"/>
      <c r="AV86" s="204"/>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0"/>
      <c r="BS86" s="200"/>
      <c r="BT86" s="200"/>
      <c r="BU86" s="200"/>
      <c r="BV86" s="200"/>
      <c r="BW86" s="200"/>
      <c r="BX86" s="201"/>
      <c r="BY86" s="9"/>
      <c r="BZ86" s="9"/>
      <c r="CA86" s="6"/>
      <c r="CB86" s="113"/>
      <c r="CC86" s="113"/>
      <c r="CD86" s="113"/>
    </row>
    <row r="87" spans="1:82" s="1" customFormat="1" ht="12" hidden="1" customHeight="1" x14ac:dyDescent="0.25">
      <c r="A87" s="283" t="s">
        <v>235</v>
      </c>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5"/>
      <c r="AF87" s="203" t="s">
        <v>227</v>
      </c>
      <c r="AG87" s="204"/>
      <c r="AH87" s="204"/>
      <c r="AI87" s="204"/>
      <c r="AJ87" s="204" t="s">
        <v>123</v>
      </c>
      <c r="AK87" s="204"/>
      <c r="AL87" s="204"/>
      <c r="AM87" s="204"/>
      <c r="AN87" s="204"/>
      <c r="AO87" s="204"/>
      <c r="AP87" s="204"/>
      <c r="AQ87" s="204"/>
      <c r="AR87" s="204"/>
      <c r="AS87" s="204"/>
      <c r="AT87" s="204"/>
      <c r="AU87" s="204"/>
      <c r="AV87" s="204"/>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0"/>
      <c r="BS87" s="200"/>
      <c r="BT87" s="200"/>
      <c r="BU87" s="200"/>
      <c r="BV87" s="200"/>
      <c r="BW87" s="200"/>
      <c r="BX87" s="201"/>
      <c r="BY87" s="9"/>
      <c r="BZ87" s="9"/>
      <c r="CA87" s="6"/>
      <c r="CB87" s="113"/>
      <c r="CC87" s="113"/>
      <c r="CD87" s="113"/>
    </row>
    <row r="88" spans="1:82" s="1" customFormat="1" ht="12" hidden="1" customHeight="1" x14ac:dyDescent="0.25">
      <c r="A88" s="395" t="s">
        <v>142</v>
      </c>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6"/>
      <c r="AF88" s="203" t="s">
        <v>228</v>
      </c>
      <c r="AG88" s="204"/>
      <c r="AH88" s="204"/>
      <c r="AI88" s="204"/>
      <c r="AJ88" s="204" t="s">
        <v>124</v>
      </c>
      <c r="AK88" s="204"/>
      <c r="AL88" s="204"/>
      <c r="AM88" s="204"/>
      <c r="AN88" s="204"/>
      <c r="AO88" s="204"/>
      <c r="AP88" s="204"/>
      <c r="AQ88" s="204"/>
      <c r="AR88" s="204"/>
      <c r="AS88" s="204"/>
      <c r="AT88" s="204"/>
      <c r="AU88" s="204"/>
      <c r="AV88" s="204"/>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0"/>
      <c r="BS88" s="200"/>
      <c r="BT88" s="200"/>
      <c r="BU88" s="200"/>
      <c r="BV88" s="200"/>
      <c r="BW88" s="200"/>
      <c r="BX88" s="201"/>
      <c r="BY88" s="9"/>
      <c r="BZ88" s="9"/>
      <c r="CA88" s="6"/>
      <c r="CB88" s="113"/>
      <c r="CC88" s="113"/>
      <c r="CD88" s="113"/>
    </row>
    <row r="89" spans="1:82" s="1" customFormat="1" ht="24" hidden="1" customHeight="1" x14ac:dyDescent="0.25">
      <c r="A89" s="283" t="s">
        <v>143</v>
      </c>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5"/>
      <c r="AF89" s="203" t="s">
        <v>229</v>
      </c>
      <c r="AG89" s="204"/>
      <c r="AH89" s="204"/>
      <c r="AI89" s="204"/>
      <c r="AJ89" s="204" t="s">
        <v>125</v>
      </c>
      <c r="AK89" s="204"/>
      <c r="AL89" s="204"/>
      <c r="AM89" s="204"/>
      <c r="AN89" s="204"/>
      <c r="AO89" s="204"/>
      <c r="AP89" s="204"/>
      <c r="AQ89" s="204"/>
      <c r="AR89" s="204"/>
      <c r="AS89" s="204"/>
      <c r="AT89" s="204"/>
      <c r="AU89" s="204"/>
      <c r="AV89" s="204"/>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0"/>
      <c r="BS89" s="200"/>
      <c r="BT89" s="200"/>
      <c r="BU89" s="200"/>
      <c r="BV89" s="200"/>
      <c r="BW89" s="200"/>
      <c r="BX89" s="201"/>
      <c r="BY89" s="9"/>
      <c r="BZ89" s="9"/>
      <c r="CA89" s="6"/>
      <c r="CB89" s="113"/>
      <c r="CC89" s="113"/>
      <c r="CD89" s="113"/>
    </row>
    <row r="90" spans="1:82" s="1" customFormat="1" ht="12" hidden="1" customHeight="1" x14ac:dyDescent="0.25">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4"/>
      <c r="AF90" s="203"/>
      <c r="AG90" s="204"/>
      <c r="AH90" s="204"/>
      <c r="AI90" s="204"/>
      <c r="AJ90" s="204"/>
      <c r="AK90" s="204"/>
      <c r="AL90" s="204"/>
      <c r="AM90" s="204"/>
      <c r="AN90" s="204"/>
      <c r="AO90" s="204"/>
      <c r="AP90" s="204"/>
      <c r="AQ90" s="204"/>
      <c r="AR90" s="204"/>
      <c r="AS90" s="204"/>
      <c r="AT90" s="204"/>
      <c r="AU90" s="204"/>
      <c r="AV90" s="204"/>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0"/>
      <c r="BS90" s="200"/>
      <c r="BT90" s="200"/>
      <c r="BU90" s="200"/>
      <c r="BV90" s="200"/>
      <c r="BW90" s="200"/>
      <c r="BX90" s="201"/>
      <c r="BY90" s="9"/>
      <c r="BZ90" s="9"/>
      <c r="CA90" s="6"/>
      <c r="CB90" s="113"/>
      <c r="CC90" s="113"/>
      <c r="CD90" s="113"/>
    </row>
    <row r="91" spans="1:82" s="1" customFormat="1" hidden="1" x14ac:dyDescent="0.25">
      <c r="A91" s="224" t="s">
        <v>144</v>
      </c>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6"/>
      <c r="AF91" s="203" t="s">
        <v>133</v>
      </c>
      <c r="AG91" s="204"/>
      <c r="AH91" s="204"/>
      <c r="AI91" s="204"/>
      <c r="AJ91" s="204" t="s">
        <v>34</v>
      </c>
      <c r="AK91" s="204"/>
      <c r="AL91" s="204"/>
      <c r="AM91" s="204"/>
      <c r="AN91" s="204"/>
      <c r="AO91" s="204"/>
      <c r="AP91" s="204"/>
      <c r="AQ91" s="204"/>
      <c r="AR91" s="204"/>
      <c r="AS91" s="204"/>
      <c r="AT91" s="204"/>
      <c r="AU91" s="204"/>
      <c r="AV91" s="204"/>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0" t="s">
        <v>34</v>
      </c>
      <c r="BS91" s="200"/>
      <c r="BT91" s="200"/>
      <c r="BU91" s="200"/>
      <c r="BV91" s="200"/>
      <c r="BW91" s="200"/>
      <c r="BX91" s="201"/>
      <c r="BY91" s="9"/>
      <c r="BZ91" s="9"/>
      <c r="CA91" s="6"/>
      <c r="CB91" s="113"/>
      <c r="CC91" s="113"/>
      <c r="CD91" s="113"/>
    </row>
    <row r="92" spans="1:82" s="1" customFormat="1" ht="36" hidden="1" customHeight="1" x14ac:dyDescent="0.25">
      <c r="A92" s="227" t="s">
        <v>145</v>
      </c>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44"/>
      <c r="AF92" s="203" t="s">
        <v>134</v>
      </c>
      <c r="AG92" s="204"/>
      <c r="AH92" s="204"/>
      <c r="AI92" s="204"/>
      <c r="AJ92" s="204" t="s">
        <v>126</v>
      </c>
      <c r="AK92" s="204"/>
      <c r="AL92" s="204"/>
      <c r="AM92" s="204"/>
      <c r="AN92" s="204"/>
      <c r="AO92" s="204"/>
      <c r="AP92" s="204"/>
      <c r="AQ92" s="204"/>
      <c r="AR92" s="204"/>
      <c r="AS92" s="204"/>
      <c r="AT92" s="204"/>
      <c r="AU92" s="204"/>
      <c r="AV92" s="204"/>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0" t="s">
        <v>34</v>
      </c>
      <c r="BS92" s="200"/>
      <c r="BT92" s="200"/>
      <c r="BU92" s="200"/>
      <c r="BV92" s="200"/>
      <c r="BW92" s="200"/>
      <c r="BX92" s="201"/>
      <c r="BY92" s="9"/>
      <c r="BZ92" s="9"/>
      <c r="CA92" s="6"/>
      <c r="CB92" s="113"/>
      <c r="CC92" s="113"/>
      <c r="CD92" s="113"/>
    </row>
    <row r="93" spans="1:82" s="1" customFormat="1" x14ac:dyDescent="0.25">
      <c r="A93" s="245" t="s">
        <v>159</v>
      </c>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7"/>
      <c r="AF93" s="203" t="s">
        <v>135</v>
      </c>
      <c r="AG93" s="204"/>
      <c r="AH93" s="204"/>
      <c r="AI93" s="204"/>
      <c r="AJ93" s="204" t="s">
        <v>34</v>
      </c>
      <c r="AK93" s="204"/>
      <c r="AL93" s="204"/>
      <c r="AM93" s="204"/>
      <c r="AN93" s="204"/>
      <c r="AO93" s="204"/>
      <c r="AP93" s="204"/>
      <c r="AQ93" s="204"/>
      <c r="AR93" s="204" t="s">
        <v>313</v>
      </c>
      <c r="AS93" s="204"/>
      <c r="AT93" s="204"/>
      <c r="AU93" s="204"/>
      <c r="AV93" s="204"/>
      <c r="AW93" s="202">
        <f>AW95+AW96+AW98</f>
        <v>2803400</v>
      </c>
      <c r="AX93" s="202"/>
      <c r="AY93" s="202"/>
      <c r="AZ93" s="202"/>
      <c r="BA93" s="202"/>
      <c r="BB93" s="202"/>
      <c r="BC93" s="202"/>
      <c r="BD93" s="202">
        <f t="shared" ref="BD93" si="18">BD95+BD96+BD98</f>
        <v>618400</v>
      </c>
      <c r="BE93" s="202"/>
      <c r="BF93" s="202"/>
      <c r="BG93" s="202"/>
      <c r="BH93" s="202"/>
      <c r="BI93" s="202"/>
      <c r="BJ93" s="202"/>
      <c r="BK93" s="202">
        <f t="shared" ref="BK93" si="19">BK95+BK96+BK98</f>
        <v>271300</v>
      </c>
      <c r="BL93" s="202"/>
      <c r="BM93" s="202"/>
      <c r="BN93" s="202"/>
      <c r="BO93" s="202"/>
      <c r="BP93" s="202"/>
      <c r="BQ93" s="202"/>
      <c r="BR93" s="200"/>
      <c r="BS93" s="200"/>
      <c r="BT93" s="200"/>
      <c r="BU93" s="200"/>
      <c r="BV93" s="200"/>
      <c r="BW93" s="200"/>
      <c r="BX93" s="201"/>
      <c r="BY93" s="9"/>
      <c r="BZ93" s="9"/>
      <c r="CA93" s="6"/>
      <c r="CB93" s="113"/>
      <c r="CC93" s="113"/>
      <c r="CD93" s="113"/>
    </row>
    <row r="94" spans="1:82" s="1" customFormat="1" ht="36" hidden="1" customHeight="1" x14ac:dyDescent="0.25">
      <c r="A94" s="301" t="s">
        <v>250</v>
      </c>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8"/>
      <c r="AF94" s="203" t="s">
        <v>136</v>
      </c>
      <c r="AG94" s="204"/>
      <c r="AH94" s="204"/>
      <c r="AI94" s="204"/>
      <c r="AJ94" s="204" t="s">
        <v>127</v>
      </c>
      <c r="AK94" s="204"/>
      <c r="AL94" s="204"/>
      <c r="AM94" s="204"/>
      <c r="AN94" s="204"/>
      <c r="AO94" s="204"/>
      <c r="AP94" s="204"/>
      <c r="AQ94" s="204"/>
      <c r="AR94" s="204"/>
      <c r="AS94" s="204"/>
      <c r="AT94" s="204"/>
      <c r="AU94" s="204"/>
      <c r="AV94" s="204"/>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0"/>
      <c r="BS94" s="200"/>
      <c r="BT94" s="200"/>
      <c r="BU94" s="200"/>
      <c r="BV94" s="200"/>
      <c r="BW94" s="200"/>
      <c r="BX94" s="201"/>
      <c r="BY94" s="9"/>
      <c r="BZ94" s="9"/>
      <c r="CA94" s="6"/>
      <c r="CB94" s="113"/>
      <c r="CC94" s="113"/>
      <c r="CD94" s="113"/>
    </row>
    <row r="95" spans="1:82" s="1" customFormat="1" ht="24.75" customHeight="1" x14ac:dyDescent="0.25">
      <c r="A95" s="254" t="s">
        <v>146</v>
      </c>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6"/>
      <c r="AF95" s="203" t="s">
        <v>137</v>
      </c>
      <c r="AG95" s="204"/>
      <c r="AH95" s="204"/>
      <c r="AI95" s="204"/>
      <c r="AJ95" s="204" t="s">
        <v>128</v>
      </c>
      <c r="AK95" s="204"/>
      <c r="AL95" s="204"/>
      <c r="AM95" s="204"/>
      <c r="AN95" s="204"/>
      <c r="AO95" s="204"/>
      <c r="AP95" s="204"/>
      <c r="AQ95" s="204"/>
      <c r="AR95" s="204"/>
      <c r="AS95" s="204"/>
      <c r="AT95" s="204"/>
      <c r="AU95" s="204"/>
      <c r="AV95" s="204"/>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0"/>
      <c r="BS95" s="200"/>
      <c r="BT95" s="200"/>
      <c r="BU95" s="200"/>
      <c r="BV95" s="200"/>
      <c r="BW95" s="200"/>
      <c r="BX95" s="201"/>
      <c r="BY95" s="9"/>
      <c r="BZ95" s="9"/>
      <c r="CA95" s="6"/>
      <c r="CB95" s="113"/>
      <c r="CC95" s="113"/>
      <c r="CD95" s="113"/>
    </row>
    <row r="96" spans="1:82" s="1" customFormat="1" x14ac:dyDescent="0.25">
      <c r="A96" s="254" t="s">
        <v>251</v>
      </c>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6"/>
      <c r="AF96" s="203" t="s">
        <v>147</v>
      </c>
      <c r="AG96" s="204"/>
      <c r="AH96" s="204"/>
      <c r="AI96" s="204"/>
      <c r="AJ96" s="204" t="s">
        <v>148</v>
      </c>
      <c r="AK96" s="204"/>
      <c r="AL96" s="204"/>
      <c r="AM96" s="204"/>
      <c r="AN96" s="204"/>
      <c r="AO96" s="204"/>
      <c r="AP96" s="204"/>
      <c r="AQ96" s="204"/>
      <c r="AR96" s="204"/>
      <c r="AS96" s="204"/>
      <c r="AT96" s="204"/>
      <c r="AU96" s="204"/>
      <c r="AV96" s="204"/>
      <c r="AW96" s="202">
        <f>31800+354700+1200000+550000+40000+347100+24000</f>
        <v>2547600</v>
      </c>
      <c r="AX96" s="202"/>
      <c r="AY96" s="202"/>
      <c r="AZ96" s="202"/>
      <c r="BA96" s="202"/>
      <c r="BB96" s="202"/>
      <c r="BC96" s="202"/>
      <c r="BD96" s="202">
        <v>347100</v>
      </c>
      <c r="BE96" s="202"/>
      <c r="BF96" s="202"/>
      <c r="BG96" s="202"/>
      <c r="BH96" s="202"/>
      <c r="BI96" s="202"/>
      <c r="BJ96" s="202"/>
      <c r="BK96" s="202"/>
      <c r="BL96" s="202"/>
      <c r="BM96" s="202"/>
      <c r="BN96" s="202"/>
      <c r="BO96" s="202"/>
      <c r="BP96" s="202"/>
      <c r="BQ96" s="202"/>
      <c r="BR96" s="200"/>
      <c r="BS96" s="200"/>
      <c r="BT96" s="200"/>
      <c r="BU96" s="200"/>
      <c r="BV96" s="200"/>
      <c r="BW96" s="200"/>
      <c r="BX96" s="201"/>
      <c r="BY96" s="9"/>
      <c r="BZ96" s="9"/>
      <c r="CA96" s="6" t="s">
        <v>468</v>
      </c>
      <c r="CB96" s="114">
        <f>'закупки обл 611'!N13+'закупки обл 611'!N40+'закупки мест 611'!I8+'закупки мест 611'!L41+'закупки мест 611'!L54+'закупки мест 611'!J68+'закупки вб'!J17+'закупки мест 612'!L10-AW96</f>
        <v>0</v>
      </c>
      <c r="CC96" s="114">
        <f>BD96-'закупки мест 611'!K8-'закупки мест 611'!L68-'закупки обл 611'!P40</f>
        <v>0</v>
      </c>
      <c r="CD96" s="114">
        <f>BK96-'закупки мест 611'!M8-'закупки мест 611'!N68</f>
        <v>0</v>
      </c>
    </row>
    <row r="97" spans="1:82" s="1" customFormat="1" ht="36" hidden="1" customHeight="1" x14ac:dyDescent="0.25">
      <c r="A97" s="301" t="s">
        <v>256</v>
      </c>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2"/>
      <c r="AF97" s="230" t="s">
        <v>149</v>
      </c>
      <c r="AG97" s="231"/>
      <c r="AH97" s="231"/>
      <c r="AI97" s="232"/>
      <c r="AJ97" s="236" t="s">
        <v>252</v>
      </c>
      <c r="AK97" s="231"/>
      <c r="AL97" s="231"/>
      <c r="AM97" s="231"/>
      <c r="AN97" s="231"/>
      <c r="AO97" s="231"/>
      <c r="AP97" s="231"/>
      <c r="AQ97" s="232"/>
      <c r="AR97" s="236"/>
      <c r="AS97" s="231"/>
      <c r="AT97" s="231"/>
      <c r="AU97" s="231"/>
      <c r="AV97" s="232"/>
      <c r="AW97" s="206"/>
      <c r="AX97" s="207"/>
      <c r="AY97" s="207"/>
      <c r="AZ97" s="207"/>
      <c r="BA97" s="207"/>
      <c r="BB97" s="207"/>
      <c r="BC97" s="208"/>
      <c r="BD97" s="206"/>
      <c r="BE97" s="207"/>
      <c r="BF97" s="207"/>
      <c r="BG97" s="207"/>
      <c r="BH97" s="207"/>
      <c r="BI97" s="207"/>
      <c r="BJ97" s="208"/>
      <c r="BK97" s="206"/>
      <c r="BL97" s="207"/>
      <c r="BM97" s="207"/>
      <c r="BN97" s="207"/>
      <c r="BO97" s="207"/>
      <c r="BP97" s="207"/>
      <c r="BQ97" s="208"/>
      <c r="BR97" s="212"/>
      <c r="BS97" s="213"/>
      <c r="BT97" s="213"/>
      <c r="BU97" s="213"/>
      <c r="BV97" s="213"/>
      <c r="BW97" s="213"/>
      <c r="BX97" s="214"/>
      <c r="BY97" s="9"/>
      <c r="BZ97" s="9"/>
      <c r="CA97" s="6" t="s">
        <v>468</v>
      </c>
      <c r="CB97" s="113"/>
      <c r="CC97" s="113"/>
      <c r="CD97" s="113"/>
    </row>
    <row r="98" spans="1:82" s="1" customFormat="1" ht="12" customHeight="1" x14ac:dyDescent="0.25">
      <c r="A98" s="275" t="s">
        <v>255</v>
      </c>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7"/>
      <c r="AF98" s="203" t="s">
        <v>253</v>
      </c>
      <c r="AG98" s="204"/>
      <c r="AH98" s="204"/>
      <c r="AI98" s="204"/>
      <c r="AJ98" s="204" t="s">
        <v>254</v>
      </c>
      <c r="AK98" s="204"/>
      <c r="AL98" s="204"/>
      <c r="AM98" s="204"/>
      <c r="AN98" s="204"/>
      <c r="AO98" s="204"/>
      <c r="AP98" s="204"/>
      <c r="AQ98" s="204"/>
      <c r="AR98" s="204"/>
      <c r="AS98" s="204"/>
      <c r="AT98" s="204"/>
      <c r="AU98" s="204"/>
      <c r="AV98" s="204"/>
      <c r="AW98" s="202">
        <f>255800</f>
        <v>255800</v>
      </c>
      <c r="AX98" s="202"/>
      <c r="AY98" s="202"/>
      <c r="AZ98" s="202"/>
      <c r="BA98" s="202"/>
      <c r="BB98" s="202"/>
      <c r="BC98" s="202"/>
      <c r="BD98" s="202">
        <v>271300</v>
      </c>
      <c r="BE98" s="202"/>
      <c r="BF98" s="202"/>
      <c r="BG98" s="202"/>
      <c r="BH98" s="202"/>
      <c r="BI98" s="202"/>
      <c r="BJ98" s="202"/>
      <c r="BK98" s="202">
        <v>271300</v>
      </c>
      <c r="BL98" s="202"/>
      <c r="BM98" s="202"/>
      <c r="BN98" s="202"/>
      <c r="BO98" s="202"/>
      <c r="BP98" s="202"/>
      <c r="BQ98" s="202"/>
      <c r="BR98" s="200"/>
      <c r="BS98" s="200"/>
      <c r="BT98" s="200"/>
      <c r="BU98" s="200"/>
      <c r="BV98" s="200"/>
      <c r="BW98" s="200"/>
      <c r="BX98" s="201"/>
      <c r="BY98" s="9"/>
      <c r="BZ98" s="9"/>
      <c r="CA98" s="6" t="s">
        <v>462</v>
      </c>
      <c r="CB98" s="114">
        <f>AW98-'закупки мест 611'!I14</f>
        <v>0</v>
      </c>
      <c r="CC98" s="114">
        <f>BD98-'закупки мест 611'!K14</f>
        <v>0</v>
      </c>
      <c r="CD98" s="114">
        <f>BK98-'закупки мест 611'!M14</f>
        <v>0</v>
      </c>
    </row>
    <row r="99" spans="1:82" s="1" customFormat="1" ht="23.25" customHeight="1" x14ac:dyDescent="0.25">
      <c r="A99" s="278" t="s">
        <v>258</v>
      </c>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9"/>
      <c r="AF99" s="220" t="s">
        <v>257</v>
      </c>
      <c r="AG99" s="221"/>
      <c r="AH99" s="221"/>
      <c r="AI99" s="222"/>
      <c r="AJ99" s="223" t="s">
        <v>152</v>
      </c>
      <c r="AK99" s="221"/>
      <c r="AL99" s="221"/>
      <c r="AM99" s="221"/>
      <c r="AN99" s="221"/>
      <c r="AO99" s="221"/>
      <c r="AP99" s="221"/>
      <c r="AQ99" s="222"/>
      <c r="AR99" s="223"/>
      <c r="AS99" s="221"/>
      <c r="AT99" s="221"/>
      <c r="AU99" s="221"/>
      <c r="AV99" s="222"/>
      <c r="AW99" s="303">
        <f>AW100+AW101+AW102</f>
        <v>0</v>
      </c>
      <c r="AX99" s="304"/>
      <c r="AY99" s="304"/>
      <c r="AZ99" s="304"/>
      <c r="BA99" s="304"/>
      <c r="BB99" s="304"/>
      <c r="BC99" s="305"/>
      <c r="BD99" s="303">
        <f t="shared" ref="BD99" si="20">BD100+BD101+BD102</f>
        <v>0</v>
      </c>
      <c r="BE99" s="304"/>
      <c r="BF99" s="304"/>
      <c r="BG99" s="304"/>
      <c r="BH99" s="304"/>
      <c r="BI99" s="304"/>
      <c r="BJ99" s="305"/>
      <c r="BK99" s="303">
        <f t="shared" ref="BK99" si="21">BK100+BK101+BK102</f>
        <v>0</v>
      </c>
      <c r="BL99" s="304"/>
      <c r="BM99" s="304"/>
      <c r="BN99" s="304"/>
      <c r="BO99" s="304"/>
      <c r="BP99" s="304"/>
      <c r="BQ99" s="305"/>
      <c r="BR99" s="308"/>
      <c r="BS99" s="309"/>
      <c r="BT99" s="309"/>
      <c r="BU99" s="309"/>
      <c r="BV99" s="309"/>
      <c r="BW99" s="309"/>
      <c r="BX99" s="310"/>
      <c r="BY99" s="9"/>
      <c r="BZ99" s="9"/>
      <c r="CA99" s="6"/>
      <c r="CB99" s="113"/>
      <c r="CC99" s="113"/>
      <c r="CD99" s="113"/>
    </row>
    <row r="100" spans="1:82" s="1" customFormat="1" ht="36" customHeight="1" x14ac:dyDescent="0.25">
      <c r="A100" s="264" t="s">
        <v>160</v>
      </c>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6"/>
      <c r="AF100" s="203" t="s">
        <v>259</v>
      </c>
      <c r="AG100" s="204"/>
      <c r="AH100" s="204"/>
      <c r="AI100" s="204"/>
      <c r="AJ100" s="204" t="s">
        <v>153</v>
      </c>
      <c r="AK100" s="204"/>
      <c r="AL100" s="204"/>
      <c r="AM100" s="204"/>
      <c r="AN100" s="204"/>
      <c r="AO100" s="204"/>
      <c r="AP100" s="204"/>
      <c r="AQ100" s="204"/>
      <c r="AR100" s="204"/>
      <c r="AS100" s="204"/>
      <c r="AT100" s="204"/>
      <c r="AU100" s="204"/>
      <c r="AV100" s="204"/>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0"/>
      <c r="BS100" s="200"/>
      <c r="BT100" s="200"/>
      <c r="BU100" s="200"/>
      <c r="BV100" s="200"/>
      <c r="BW100" s="200"/>
      <c r="BX100" s="201"/>
      <c r="BY100" s="9"/>
      <c r="BZ100" s="9"/>
      <c r="CA100" s="6"/>
      <c r="CB100" s="113"/>
      <c r="CC100" s="113"/>
      <c r="CD100" s="113"/>
    </row>
    <row r="101" spans="1:82" s="1" customFormat="1" ht="24" customHeight="1" x14ac:dyDescent="0.25">
      <c r="A101" s="264" t="s">
        <v>261</v>
      </c>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6"/>
      <c r="AF101" s="203" t="s">
        <v>260</v>
      </c>
      <c r="AG101" s="204"/>
      <c r="AH101" s="204"/>
      <c r="AI101" s="204"/>
      <c r="AJ101" s="204" t="s">
        <v>154</v>
      </c>
      <c r="AK101" s="204"/>
      <c r="AL101" s="204"/>
      <c r="AM101" s="204"/>
      <c r="AN101" s="204"/>
      <c r="AO101" s="204"/>
      <c r="AP101" s="204"/>
      <c r="AQ101" s="204"/>
      <c r="AR101" s="204"/>
      <c r="AS101" s="204"/>
      <c r="AT101" s="204"/>
      <c r="AU101" s="204"/>
      <c r="AV101" s="204"/>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0"/>
      <c r="BS101" s="200"/>
      <c r="BT101" s="200"/>
      <c r="BU101" s="200"/>
      <c r="BV101" s="200"/>
      <c r="BW101" s="200"/>
      <c r="BX101" s="201"/>
      <c r="BY101" s="9"/>
      <c r="BZ101" s="9"/>
      <c r="CA101" s="6"/>
      <c r="CB101" s="113"/>
      <c r="CC101" s="113"/>
      <c r="CD101" s="113"/>
    </row>
    <row r="102" spans="1:82" s="1" customFormat="1" ht="24" customHeight="1" x14ac:dyDescent="0.25">
      <c r="A102" s="264" t="s">
        <v>286</v>
      </c>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6"/>
      <c r="AF102" s="267" t="s">
        <v>287</v>
      </c>
      <c r="AG102" s="204"/>
      <c r="AH102" s="204"/>
      <c r="AI102" s="204"/>
      <c r="AJ102" s="268" t="s">
        <v>289</v>
      </c>
      <c r="AK102" s="204"/>
      <c r="AL102" s="204"/>
      <c r="AM102" s="204"/>
      <c r="AN102" s="204"/>
      <c r="AO102" s="204"/>
      <c r="AP102" s="204"/>
      <c r="AQ102" s="204"/>
      <c r="AR102" s="204"/>
      <c r="AS102" s="204"/>
      <c r="AT102" s="204"/>
      <c r="AU102" s="204"/>
      <c r="AV102" s="204"/>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0"/>
      <c r="BS102" s="200"/>
      <c r="BT102" s="200"/>
      <c r="BU102" s="200"/>
      <c r="BV102" s="200"/>
      <c r="BW102" s="200"/>
      <c r="BX102" s="201"/>
      <c r="BY102" s="9"/>
      <c r="BZ102" s="9"/>
      <c r="CA102" s="6"/>
      <c r="CB102" s="113"/>
      <c r="CC102" s="113"/>
      <c r="CD102" s="113"/>
    </row>
    <row r="103" spans="1:82" s="1" customFormat="1" x14ac:dyDescent="0.25">
      <c r="A103" s="399" t="s">
        <v>161</v>
      </c>
      <c r="B103" s="400"/>
      <c r="C103" s="400"/>
      <c r="D103" s="400"/>
      <c r="E103" s="400"/>
      <c r="F103" s="400"/>
      <c r="G103" s="400"/>
      <c r="H103" s="400"/>
      <c r="I103" s="400"/>
      <c r="J103" s="400"/>
      <c r="K103" s="400"/>
      <c r="L103" s="400"/>
      <c r="M103" s="400"/>
      <c r="N103" s="400"/>
      <c r="O103" s="400"/>
      <c r="P103" s="400"/>
      <c r="Q103" s="400"/>
      <c r="R103" s="400"/>
      <c r="S103" s="400"/>
      <c r="T103" s="400"/>
      <c r="U103" s="400"/>
      <c r="V103" s="400"/>
      <c r="W103" s="400"/>
      <c r="X103" s="400"/>
      <c r="Y103" s="400"/>
      <c r="Z103" s="400"/>
      <c r="AA103" s="400"/>
      <c r="AB103" s="400"/>
      <c r="AC103" s="400"/>
      <c r="AD103" s="400"/>
      <c r="AE103" s="401"/>
      <c r="AF103" s="219" t="s">
        <v>150</v>
      </c>
      <c r="AG103" s="218"/>
      <c r="AH103" s="218"/>
      <c r="AI103" s="218"/>
      <c r="AJ103" s="218" t="s">
        <v>151</v>
      </c>
      <c r="AK103" s="218"/>
      <c r="AL103" s="218"/>
      <c r="AM103" s="218"/>
      <c r="AN103" s="218"/>
      <c r="AO103" s="218"/>
      <c r="AP103" s="218"/>
      <c r="AQ103" s="218"/>
      <c r="AR103" s="204"/>
      <c r="AS103" s="204"/>
      <c r="AT103" s="204"/>
      <c r="AU103" s="204"/>
      <c r="AV103" s="204"/>
      <c r="AW103" s="202">
        <f>AW104+AW105+AW106</f>
        <v>0</v>
      </c>
      <c r="AX103" s="202"/>
      <c r="AY103" s="202"/>
      <c r="AZ103" s="202"/>
      <c r="BA103" s="202"/>
      <c r="BB103" s="202"/>
      <c r="BC103" s="202"/>
      <c r="BD103" s="202">
        <f t="shared" ref="BD103" si="22">BD104+BD105+BD106</f>
        <v>0</v>
      </c>
      <c r="BE103" s="202"/>
      <c r="BF103" s="202"/>
      <c r="BG103" s="202"/>
      <c r="BH103" s="202"/>
      <c r="BI103" s="202"/>
      <c r="BJ103" s="202"/>
      <c r="BK103" s="202">
        <f t="shared" ref="BK103" si="23">BK104+BK105+BK106</f>
        <v>0</v>
      </c>
      <c r="BL103" s="202"/>
      <c r="BM103" s="202"/>
      <c r="BN103" s="202"/>
      <c r="BO103" s="202"/>
      <c r="BP103" s="202"/>
      <c r="BQ103" s="202"/>
      <c r="BR103" s="200" t="s">
        <v>34</v>
      </c>
      <c r="BS103" s="200"/>
      <c r="BT103" s="200"/>
      <c r="BU103" s="200"/>
      <c r="BV103" s="200"/>
      <c r="BW103" s="200"/>
      <c r="BX103" s="201"/>
      <c r="BY103" s="9"/>
      <c r="BZ103" s="9"/>
      <c r="CA103" s="6"/>
      <c r="CB103" s="113"/>
      <c r="CC103" s="113"/>
      <c r="CD103" s="113"/>
    </row>
    <row r="104" spans="1:82" s="1" customFormat="1" ht="25.5" customHeight="1" x14ac:dyDescent="0.25">
      <c r="A104" s="254" t="s">
        <v>162</v>
      </c>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6"/>
      <c r="AF104" s="203" t="s">
        <v>204</v>
      </c>
      <c r="AG104" s="204"/>
      <c r="AH104" s="204"/>
      <c r="AI104" s="204"/>
      <c r="AJ104" s="204"/>
      <c r="AK104" s="204"/>
      <c r="AL104" s="204"/>
      <c r="AM104" s="204"/>
      <c r="AN104" s="204"/>
      <c r="AO104" s="204"/>
      <c r="AP104" s="204"/>
      <c r="AQ104" s="204"/>
      <c r="AR104" s="204"/>
      <c r="AS104" s="204"/>
      <c r="AT104" s="204"/>
      <c r="AU104" s="204"/>
      <c r="AV104" s="204"/>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200" t="s">
        <v>34</v>
      </c>
      <c r="BS104" s="200"/>
      <c r="BT104" s="200"/>
      <c r="BU104" s="200"/>
      <c r="BV104" s="200"/>
      <c r="BW104" s="200"/>
      <c r="BX104" s="201"/>
      <c r="BY104" s="9"/>
      <c r="BZ104" s="9"/>
      <c r="CA104" s="6"/>
      <c r="CB104" s="113"/>
      <c r="CC104" s="113"/>
      <c r="CD104" s="113"/>
    </row>
    <row r="105" spans="1:82" s="1" customFormat="1" x14ac:dyDescent="0.25">
      <c r="A105" s="254" t="s">
        <v>163</v>
      </c>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6"/>
      <c r="AF105" s="203" t="s">
        <v>205</v>
      </c>
      <c r="AG105" s="204"/>
      <c r="AH105" s="204"/>
      <c r="AI105" s="204"/>
      <c r="AJ105" s="204"/>
      <c r="AK105" s="204"/>
      <c r="AL105" s="204"/>
      <c r="AM105" s="204"/>
      <c r="AN105" s="204"/>
      <c r="AO105" s="204"/>
      <c r="AP105" s="204"/>
      <c r="AQ105" s="204"/>
      <c r="AR105" s="204"/>
      <c r="AS105" s="204"/>
      <c r="AT105" s="204"/>
      <c r="AU105" s="204"/>
      <c r="AV105" s="204"/>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2"/>
      <c r="BR105" s="200" t="s">
        <v>34</v>
      </c>
      <c r="BS105" s="200"/>
      <c r="BT105" s="200"/>
      <c r="BU105" s="200"/>
      <c r="BV105" s="200"/>
      <c r="BW105" s="200"/>
      <c r="BX105" s="201"/>
      <c r="BY105" s="9"/>
      <c r="BZ105" s="9"/>
      <c r="CA105" s="6"/>
      <c r="CB105" s="113"/>
      <c r="CC105" s="113"/>
      <c r="CD105" s="113"/>
    </row>
    <row r="106" spans="1:82" s="1" customFormat="1" x14ac:dyDescent="0.25">
      <c r="A106" s="275" t="s">
        <v>164</v>
      </c>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7"/>
      <c r="AF106" s="203" t="s">
        <v>206</v>
      </c>
      <c r="AG106" s="204"/>
      <c r="AH106" s="204"/>
      <c r="AI106" s="204"/>
      <c r="AJ106" s="204"/>
      <c r="AK106" s="204"/>
      <c r="AL106" s="204"/>
      <c r="AM106" s="204"/>
      <c r="AN106" s="204"/>
      <c r="AO106" s="204"/>
      <c r="AP106" s="204"/>
      <c r="AQ106" s="204"/>
      <c r="AR106" s="204"/>
      <c r="AS106" s="204"/>
      <c r="AT106" s="204"/>
      <c r="AU106" s="204"/>
      <c r="AV106" s="204"/>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0" t="s">
        <v>34</v>
      </c>
      <c r="BS106" s="200"/>
      <c r="BT106" s="200"/>
      <c r="BU106" s="200"/>
      <c r="BV106" s="200"/>
      <c r="BW106" s="200"/>
      <c r="BX106" s="201"/>
      <c r="BY106" s="9"/>
      <c r="BZ106" s="9"/>
      <c r="CA106" s="6"/>
      <c r="CB106" s="113"/>
      <c r="CC106" s="113"/>
      <c r="CD106" s="113"/>
    </row>
    <row r="107" spans="1:82" s="1" customFormat="1" x14ac:dyDescent="0.25">
      <c r="A107" s="415" t="s">
        <v>165</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7"/>
      <c r="AF107" s="219" t="s">
        <v>155</v>
      </c>
      <c r="AG107" s="218"/>
      <c r="AH107" s="218"/>
      <c r="AI107" s="218"/>
      <c r="AJ107" s="218" t="s">
        <v>34</v>
      </c>
      <c r="AK107" s="218"/>
      <c r="AL107" s="218"/>
      <c r="AM107" s="218"/>
      <c r="AN107" s="218"/>
      <c r="AO107" s="218"/>
      <c r="AP107" s="218"/>
      <c r="AQ107" s="218"/>
      <c r="AR107" s="204"/>
      <c r="AS107" s="204"/>
      <c r="AT107" s="204"/>
      <c r="AU107" s="204"/>
      <c r="AV107" s="204"/>
      <c r="AW107" s="202">
        <f>AW108</f>
        <v>0</v>
      </c>
      <c r="AX107" s="202"/>
      <c r="AY107" s="202"/>
      <c r="AZ107" s="202"/>
      <c r="BA107" s="202"/>
      <c r="BB107" s="202"/>
      <c r="BC107" s="202"/>
      <c r="BD107" s="202">
        <f t="shared" ref="BD107" si="24">BD108</f>
        <v>0</v>
      </c>
      <c r="BE107" s="202"/>
      <c r="BF107" s="202"/>
      <c r="BG107" s="202"/>
      <c r="BH107" s="202"/>
      <c r="BI107" s="202"/>
      <c r="BJ107" s="202"/>
      <c r="BK107" s="202">
        <f t="shared" ref="BK107" si="25">BK108</f>
        <v>0</v>
      </c>
      <c r="BL107" s="202"/>
      <c r="BM107" s="202"/>
      <c r="BN107" s="202"/>
      <c r="BO107" s="202"/>
      <c r="BP107" s="202"/>
      <c r="BQ107" s="202"/>
      <c r="BR107" s="200" t="s">
        <v>34</v>
      </c>
      <c r="BS107" s="200"/>
      <c r="BT107" s="200"/>
      <c r="BU107" s="200"/>
      <c r="BV107" s="200"/>
      <c r="BW107" s="200"/>
      <c r="BX107" s="201"/>
      <c r="BY107" s="9"/>
      <c r="BZ107" s="9"/>
      <c r="CA107" s="6"/>
      <c r="CB107" s="113"/>
      <c r="CC107" s="113"/>
      <c r="CD107" s="113"/>
    </row>
    <row r="108" spans="1:82" s="1" customFormat="1" ht="24" customHeight="1" x14ac:dyDescent="0.25">
      <c r="A108" s="254" t="s">
        <v>156</v>
      </c>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6"/>
      <c r="AF108" s="203" t="s">
        <v>157</v>
      </c>
      <c r="AG108" s="204"/>
      <c r="AH108" s="204"/>
      <c r="AI108" s="204"/>
      <c r="AJ108" s="204" t="s">
        <v>158</v>
      </c>
      <c r="AK108" s="204"/>
      <c r="AL108" s="204"/>
      <c r="AM108" s="204"/>
      <c r="AN108" s="204"/>
      <c r="AO108" s="204"/>
      <c r="AP108" s="204"/>
      <c r="AQ108" s="204"/>
      <c r="AR108" s="204"/>
      <c r="AS108" s="204"/>
      <c r="AT108" s="204"/>
      <c r="AU108" s="204"/>
      <c r="AV108" s="204"/>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0" t="s">
        <v>34</v>
      </c>
      <c r="BS108" s="200"/>
      <c r="BT108" s="200"/>
      <c r="BU108" s="200"/>
      <c r="BV108" s="200"/>
      <c r="BW108" s="200"/>
      <c r="BX108" s="201"/>
      <c r="BY108" s="9"/>
      <c r="BZ108" s="9"/>
      <c r="CA108" s="6"/>
      <c r="CB108" s="113"/>
      <c r="CC108" s="113"/>
      <c r="CD108" s="113"/>
    </row>
    <row r="109" spans="1:82" s="1" customFormat="1" ht="16.5" thickBot="1" x14ac:dyDescent="0.3">
      <c r="A109" s="407"/>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9"/>
      <c r="AF109" s="410"/>
      <c r="AG109" s="411"/>
      <c r="AH109" s="411"/>
      <c r="AI109" s="411"/>
      <c r="AJ109" s="411"/>
      <c r="AK109" s="411"/>
      <c r="AL109" s="411"/>
      <c r="AM109" s="411"/>
      <c r="AN109" s="411"/>
      <c r="AO109" s="411"/>
      <c r="AP109" s="411"/>
      <c r="AQ109" s="411"/>
      <c r="AR109" s="411"/>
      <c r="AS109" s="411"/>
      <c r="AT109" s="411"/>
      <c r="AU109" s="411"/>
      <c r="AV109" s="411"/>
      <c r="AW109" s="412"/>
      <c r="AX109" s="412"/>
      <c r="AY109" s="412"/>
      <c r="AZ109" s="412"/>
      <c r="BA109" s="412"/>
      <c r="BB109" s="412"/>
      <c r="BC109" s="412"/>
      <c r="BD109" s="412"/>
      <c r="BE109" s="412"/>
      <c r="BF109" s="412"/>
      <c r="BG109" s="412"/>
      <c r="BH109" s="412"/>
      <c r="BI109" s="412"/>
      <c r="BJ109" s="412"/>
      <c r="BK109" s="412"/>
      <c r="BL109" s="412"/>
      <c r="BM109" s="412"/>
      <c r="BN109" s="412"/>
      <c r="BO109" s="412"/>
      <c r="BP109" s="412"/>
      <c r="BQ109" s="412"/>
      <c r="BR109" s="413"/>
      <c r="BS109" s="413"/>
      <c r="BT109" s="413"/>
      <c r="BU109" s="413"/>
      <c r="BV109" s="413"/>
      <c r="BW109" s="413"/>
      <c r="BX109" s="414"/>
      <c r="BY109" s="9"/>
      <c r="BZ109" s="9"/>
      <c r="CA109" s="6"/>
      <c r="CB109" s="113"/>
      <c r="CC109" s="113"/>
      <c r="CD109" s="113"/>
    </row>
    <row r="110" spans="1:82" x14ac:dyDescent="0.25">
      <c r="A110" s="161"/>
      <c r="B110" s="161"/>
      <c r="C110" s="161"/>
      <c r="D110" s="161"/>
      <c r="E110" s="161"/>
      <c r="F110" s="161"/>
      <c r="G110" s="161"/>
      <c r="H110" s="161"/>
      <c r="I110" s="161"/>
      <c r="J110" s="161"/>
      <c r="K110" s="161"/>
      <c r="L110" s="161"/>
      <c r="M110" s="161"/>
      <c r="N110" s="161"/>
      <c r="O110" s="161"/>
      <c r="P110" s="161"/>
    </row>
    <row r="111" spans="1:82" x14ac:dyDescent="0.25">
      <c r="A111" s="405" t="s">
        <v>209</v>
      </c>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row>
    <row r="112" spans="1:82" x14ac:dyDescent="0.25">
      <c r="A112" s="405" t="s">
        <v>210</v>
      </c>
      <c r="B112" s="406"/>
      <c r="C112" s="406"/>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406"/>
      <c r="AY112" s="406"/>
      <c r="AZ112" s="406"/>
      <c r="BA112" s="406"/>
      <c r="BB112" s="406"/>
      <c r="BC112" s="406"/>
      <c r="BD112" s="406"/>
      <c r="BE112" s="406"/>
      <c r="BF112" s="406"/>
      <c r="BG112" s="406"/>
      <c r="BH112" s="406"/>
      <c r="BI112" s="406"/>
      <c r="BJ112" s="406"/>
      <c r="BK112" s="406"/>
      <c r="BL112" s="406"/>
      <c r="BM112" s="406"/>
      <c r="BN112" s="406"/>
      <c r="BO112" s="406"/>
      <c r="BP112" s="406"/>
      <c r="BQ112" s="406"/>
      <c r="BR112" s="406"/>
      <c r="BS112" s="406"/>
      <c r="BT112" s="406"/>
      <c r="BU112" s="406"/>
      <c r="BV112" s="406"/>
      <c r="BW112" s="406"/>
      <c r="BX112" s="406"/>
    </row>
    <row r="113" spans="1:76" ht="79.5" customHeight="1" x14ac:dyDescent="0.25">
      <c r="A113" s="257" t="s">
        <v>288</v>
      </c>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c r="BU113" s="259"/>
      <c r="BV113" s="259"/>
      <c r="BW113" s="259"/>
      <c r="BX113" s="259"/>
    </row>
    <row r="114" spans="1:76" ht="35.25" customHeight="1" x14ac:dyDescent="0.25">
      <c r="A114" s="260" t="s">
        <v>211</v>
      </c>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row>
    <row r="115" spans="1:76" ht="23.25" customHeight="1" x14ac:dyDescent="0.25">
      <c r="A115" s="260" t="s">
        <v>212</v>
      </c>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row>
    <row r="116" spans="1:76" ht="33.75" customHeight="1" x14ac:dyDescent="0.25">
      <c r="A116" s="257" t="s">
        <v>213</v>
      </c>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8"/>
      <c r="BO116" s="258"/>
      <c r="BP116" s="258"/>
      <c r="BQ116" s="258"/>
      <c r="BR116" s="258"/>
      <c r="BS116" s="258"/>
      <c r="BT116" s="258"/>
      <c r="BU116" s="258"/>
      <c r="BV116" s="258"/>
      <c r="BW116" s="258"/>
      <c r="BX116" s="258"/>
    </row>
    <row r="117" spans="1:76" ht="23.25" customHeight="1" x14ac:dyDescent="0.25">
      <c r="A117" s="257" t="s">
        <v>263</v>
      </c>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8"/>
      <c r="BA117" s="258"/>
      <c r="BB117" s="258"/>
      <c r="BC117" s="258"/>
      <c r="BD117" s="258"/>
      <c r="BE117" s="258"/>
      <c r="BF117" s="258"/>
      <c r="BG117" s="258"/>
      <c r="BH117" s="258"/>
      <c r="BI117" s="258"/>
      <c r="BJ117" s="258"/>
      <c r="BK117" s="258"/>
      <c r="BL117" s="258"/>
      <c r="BM117" s="258"/>
      <c r="BN117" s="258"/>
      <c r="BO117" s="258"/>
      <c r="BP117" s="258"/>
      <c r="BQ117" s="258"/>
      <c r="BR117" s="258"/>
      <c r="BS117" s="258"/>
      <c r="BT117" s="258"/>
      <c r="BU117" s="258"/>
      <c r="BV117" s="258"/>
      <c r="BW117" s="258"/>
      <c r="BX117" s="258"/>
    </row>
    <row r="118" spans="1:76" x14ac:dyDescent="0.25">
      <c r="A118" s="262" t="s">
        <v>214</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row>
    <row r="119" spans="1:76" ht="35.25" customHeight="1" x14ac:dyDescent="0.25">
      <c r="A119" s="257" t="s">
        <v>215</v>
      </c>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row>
    <row r="120" spans="1:76" ht="7.5" customHeight="1" x14ac:dyDescent="0.25"/>
    <row r="122" spans="1:76" x14ac:dyDescent="0.2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row>
    <row r="123" spans="1:76" x14ac:dyDescent="0.25">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row>
    <row r="124" spans="1:76" x14ac:dyDescent="0.25">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row>
    <row r="125" spans="1:76" x14ac:dyDescent="0.25">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row>
    <row r="126" spans="1:76" x14ac:dyDescent="0.2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row>
    <row r="127" spans="1:76" x14ac:dyDescent="0.2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row>
    <row r="128" spans="1:76" x14ac:dyDescent="0.25">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row>
    <row r="129" spans="1:76" x14ac:dyDescent="0.25">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row>
    <row r="130" spans="1:76" x14ac:dyDescent="0.25">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row>
    <row r="131" spans="1:76" x14ac:dyDescent="0.25">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row>
    <row r="132" spans="1:76" x14ac:dyDescent="0.2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row>
  </sheetData>
  <mergeCells count="695">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75" orientation="landscape" r:id="rId1"/>
  <headerFooter alignWithMargins="0"/>
  <rowBreaks count="2" manualBreakCount="2">
    <brk id="37"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tabSelected="1" view="pageBreakPreview" zoomScaleSheetLayoutView="100" workbookViewId="0">
      <selection activeCell="A57" sqref="A57:AV57"/>
    </sheetView>
  </sheetViews>
  <sheetFormatPr defaultColWidth="2" defaultRowHeight="15.75" x14ac:dyDescent="0.25"/>
  <cols>
    <col min="1" max="32" width="2" style="16" customWidth="1"/>
    <col min="33" max="33" width="2.6640625" style="16" customWidth="1"/>
    <col min="34" max="42" width="2" style="16"/>
    <col min="43" max="43" width="3.1640625" style="16" customWidth="1"/>
    <col min="44" max="44" width="4.6640625" style="16" bestFit="1" customWidth="1"/>
    <col min="45" max="48" width="2" style="16"/>
    <col min="49" max="49" width="4.6640625" style="16" bestFit="1" customWidth="1"/>
    <col min="50" max="55" width="2" style="16"/>
    <col min="56" max="56" width="4.6640625" style="16" bestFit="1" customWidth="1"/>
    <col min="57" max="62" width="2" style="16"/>
    <col min="63" max="63" width="4.6640625" style="16" bestFit="1" customWidth="1"/>
    <col min="64" max="77" width="2" style="16"/>
    <col min="78" max="78" width="2" style="132"/>
    <col min="79" max="79" width="32.6640625" style="117" customWidth="1"/>
    <col min="80" max="80" width="12.1640625" style="112" customWidth="1"/>
    <col min="81" max="82" width="8.83203125" style="112" customWidth="1"/>
    <col min="83" max="16384" width="2" style="132"/>
  </cols>
  <sheetData>
    <row r="1" spans="1:82" ht="15.75" customHeight="1" x14ac:dyDescent="0.25">
      <c r="A1" s="578" t="s">
        <v>208</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row>
    <row r="2" spans="1:82" ht="6" hidden="1" customHeight="1" x14ac:dyDescent="0.25">
      <c r="A2" s="163"/>
      <c r="B2" s="163"/>
      <c r="C2" s="163"/>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row>
    <row r="3" spans="1:82" s="1" customFormat="1" ht="14.25" hidden="1" customHeight="1" x14ac:dyDescent="0.25">
      <c r="A3" s="579" t="s">
        <v>166</v>
      </c>
      <c r="B3" s="579"/>
      <c r="C3" s="579"/>
      <c r="D3" s="580" t="s">
        <v>19</v>
      </c>
      <c r="E3" s="580"/>
      <c r="F3" s="580"/>
      <c r="G3" s="580"/>
      <c r="H3" s="580"/>
      <c r="I3" s="580"/>
      <c r="J3" s="580"/>
      <c r="K3" s="580"/>
      <c r="L3" s="580"/>
      <c r="M3" s="580"/>
      <c r="N3" s="580"/>
      <c r="O3" s="580"/>
      <c r="P3" s="580"/>
      <c r="Q3" s="580"/>
      <c r="R3" s="580"/>
      <c r="S3" s="580"/>
      <c r="T3" s="580"/>
      <c r="U3" s="580"/>
      <c r="V3" s="580"/>
      <c r="W3" s="580"/>
      <c r="X3" s="580"/>
      <c r="Y3" s="580"/>
      <c r="Z3" s="580"/>
      <c r="AA3" s="580"/>
      <c r="AB3" s="579" t="s">
        <v>168</v>
      </c>
      <c r="AC3" s="579"/>
      <c r="AD3" s="579"/>
      <c r="AE3" s="579"/>
      <c r="AF3" s="579" t="s">
        <v>167</v>
      </c>
      <c r="AG3" s="579"/>
      <c r="AH3" s="579"/>
      <c r="AI3" s="579"/>
      <c r="AJ3" s="579" t="s">
        <v>265</v>
      </c>
      <c r="AK3" s="579"/>
      <c r="AL3" s="579"/>
      <c r="AM3" s="579"/>
      <c r="AN3" s="579"/>
      <c r="AO3" s="579"/>
      <c r="AP3" s="579"/>
      <c r="AQ3" s="579" t="s">
        <v>266</v>
      </c>
      <c r="AR3" s="579"/>
      <c r="AS3" s="579"/>
      <c r="AT3" s="579"/>
      <c r="AU3" s="579"/>
      <c r="AV3" s="579"/>
      <c r="AW3" s="580" t="s">
        <v>21</v>
      </c>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9"/>
      <c r="CA3" s="117"/>
      <c r="CB3" s="113"/>
      <c r="CC3" s="113"/>
      <c r="CD3" s="113"/>
    </row>
    <row r="4" spans="1:82" s="1" customFormat="1" ht="14.1" hidden="1" customHeight="1" x14ac:dyDescent="0.25">
      <c r="A4" s="579"/>
      <c r="B4" s="579"/>
      <c r="C4" s="579"/>
      <c r="D4" s="580"/>
      <c r="E4" s="580"/>
      <c r="F4" s="580"/>
      <c r="G4" s="580"/>
      <c r="H4" s="580"/>
      <c r="I4" s="580"/>
      <c r="J4" s="580"/>
      <c r="K4" s="580"/>
      <c r="L4" s="580"/>
      <c r="M4" s="580"/>
      <c r="N4" s="580"/>
      <c r="O4" s="580"/>
      <c r="P4" s="580"/>
      <c r="Q4" s="580"/>
      <c r="R4" s="580"/>
      <c r="S4" s="580"/>
      <c r="T4" s="580"/>
      <c r="U4" s="580"/>
      <c r="V4" s="580"/>
      <c r="W4" s="580"/>
      <c r="X4" s="580"/>
      <c r="Y4" s="580"/>
      <c r="Z4" s="580"/>
      <c r="AA4" s="580"/>
      <c r="AB4" s="579"/>
      <c r="AC4" s="579"/>
      <c r="AD4" s="579"/>
      <c r="AE4" s="579"/>
      <c r="AF4" s="579"/>
      <c r="AG4" s="579"/>
      <c r="AH4" s="579"/>
      <c r="AI4" s="579"/>
      <c r="AJ4" s="579"/>
      <c r="AK4" s="579"/>
      <c r="AL4" s="579"/>
      <c r="AM4" s="579"/>
      <c r="AN4" s="579"/>
      <c r="AO4" s="579"/>
      <c r="AP4" s="579"/>
      <c r="AQ4" s="579"/>
      <c r="AR4" s="579"/>
      <c r="AS4" s="579"/>
      <c r="AT4" s="579"/>
      <c r="AU4" s="579"/>
      <c r="AV4" s="579"/>
      <c r="AW4" s="576" t="s">
        <v>22</v>
      </c>
      <c r="AX4" s="576"/>
      <c r="AY4" s="576"/>
      <c r="AZ4" s="577"/>
      <c r="BA4" s="577"/>
      <c r="BB4" s="575" t="s">
        <v>59</v>
      </c>
      <c r="BC4" s="575"/>
      <c r="BD4" s="576" t="s">
        <v>22</v>
      </c>
      <c r="BE4" s="576"/>
      <c r="BF4" s="576"/>
      <c r="BG4" s="577"/>
      <c r="BH4" s="577"/>
      <c r="BI4" s="575" t="s">
        <v>59</v>
      </c>
      <c r="BJ4" s="575"/>
      <c r="BK4" s="576" t="s">
        <v>22</v>
      </c>
      <c r="BL4" s="576"/>
      <c r="BM4" s="576"/>
      <c r="BN4" s="577"/>
      <c r="BO4" s="577"/>
      <c r="BP4" s="575" t="s">
        <v>59</v>
      </c>
      <c r="BQ4" s="575"/>
      <c r="BR4" s="579" t="s">
        <v>24</v>
      </c>
      <c r="BS4" s="579"/>
      <c r="BT4" s="579"/>
      <c r="BU4" s="579"/>
      <c r="BV4" s="579"/>
      <c r="BW4" s="579"/>
      <c r="BX4" s="579"/>
      <c r="BY4" s="9"/>
      <c r="CA4" s="117"/>
      <c r="CB4" s="113"/>
      <c r="CC4" s="113"/>
      <c r="CD4" s="113"/>
    </row>
    <row r="5" spans="1:82" s="1" customFormat="1" ht="63" customHeight="1" x14ac:dyDescent="0.25">
      <c r="A5" s="579"/>
      <c r="B5" s="579"/>
      <c r="C5" s="579"/>
      <c r="D5" s="580"/>
      <c r="E5" s="580"/>
      <c r="F5" s="580"/>
      <c r="G5" s="580"/>
      <c r="H5" s="580"/>
      <c r="I5" s="580"/>
      <c r="J5" s="580"/>
      <c r="K5" s="580"/>
      <c r="L5" s="580"/>
      <c r="M5" s="580"/>
      <c r="N5" s="580"/>
      <c r="O5" s="580"/>
      <c r="P5" s="580"/>
      <c r="Q5" s="580"/>
      <c r="R5" s="580"/>
      <c r="S5" s="580"/>
      <c r="T5" s="580"/>
      <c r="U5" s="580"/>
      <c r="V5" s="580"/>
      <c r="W5" s="580"/>
      <c r="X5" s="580"/>
      <c r="Y5" s="580"/>
      <c r="Z5" s="580"/>
      <c r="AA5" s="580"/>
      <c r="AB5" s="579"/>
      <c r="AC5" s="579"/>
      <c r="AD5" s="579"/>
      <c r="AE5" s="579"/>
      <c r="AF5" s="579"/>
      <c r="AG5" s="579"/>
      <c r="AH5" s="579"/>
      <c r="AI5" s="579"/>
      <c r="AJ5" s="579"/>
      <c r="AK5" s="579"/>
      <c r="AL5" s="579"/>
      <c r="AM5" s="579"/>
      <c r="AN5" s="579"/>
      <c r="AO5" s="579"/>
      <c r="AP5" s="579"/>
      <c r="AQ5" s="579"/>
      <c r="AR5" s="579"/>
      <c r="AS5" s="579"/>
      <c r="AT5" s="579"/>
      <c r="AU5" s="579"/>
      <c r="AV5" s="579"/>
      <c r="AW5" s="579" t="s">
        <v>513</v>
      </c>
      <c r="AX5" s="579"/>
      <c r="AY5" s="579"/>
      <c r="AZ5" s="579"/>
      <c r="BA5" s="579"/>
      <c r="BB5" s="579"/>
      <c r="BC5" s="579"/>
      <c r="BD5" s="579" t="s">
        <v>514</v>
      </c>
      <c r="BE5" s="579"/>
      <c r="BF5" s="579"/>
      <c r="BG5" s="579"/>
      <c r="BH5" s="579"/>
      <c r="BI5" s="579"/>
      <c r="BJ5" s="579"/>
      <c r="BK5" s="579" t="s">
        <v>515</v>
      </c>
      <c r="BL5" s="579"/>
      <c r="BM5" s="579"/>
      <c r="BN5" s="579"/>
      <c r="BO5" s="579"/>
      <c r="BP5" s="579"/>
      <c r="BQ5" s="579"/>
      <c r="BR5" s="579"/>
      <c r="BS5" s="579"/>
      <c r="BT5" s="579"/>
      <c r="BU5" s="579"/>
      <c r="BV5" s="579"/>
      <c r="BW5" s="579"/>
      <c r="BX5" s="579"/>
      <c r="BY5" s="9"/>
      <c r="CA5" s="117"/>
      <c r="CB5" s="113"/>
      <c r="CC5" s="113"/>
      <c r="CD5" s="113"/>
    </row>
    <row r="6" spans="1:82" s="1" customFormat="1" ht="12.75" customHeight="1" x14ac:dyDescent="0.25">
      <c r="A6" s="435">
        <v>1</v>
      </c>
      <c r="B6" s="435"/>
      <c r="C6" s="435"/>
      <c r="D6" s="435">
        <v>2</v>
      </c>
      <c r="E6" s="435"/>
      <c r="F6" s="435"/>
      <c r="G6" s="435"/>
      <c r="H6" s="435"/>
      <c r="I6" s="435"/>
      <c r="J6" s="435"/>
      <c r="K6" s="435"/>
      <c r="L6" s="435"/>
      <c r="M6" s="435"/>
      <c r="N6" s="435"/>
      <c r="O6" s="435"/>
      <c r="P6" s="435"/>
      <c r="Q6" s="435"/>
      <c r="R6" s="435"/>
      <c r="S6" s="435"/>
      <c r="T6" s="435"/>
      <c r="U6" s="435"/>
      <c r="V6" s="435"/>
      <c r="W6" s="435"/>
      <c r="X6" s="435"/>
      <c r="Y6" s="435"/>
      <c r="Z6" s="435"/>
      <c r="AA6" s="435"/>
      <c r="AB6" s="435">
        <v>3</v>
      </c>
      <c r="AC6" s="435"/>
      <c r="AD6" s="435"/>
      <c r="AE6" s="435"/>
      <c r="AF6" s="435">
        <v>4</v>
      </c>
      <c r="AG6" s="435"/>
      <c r="AH6" s="435"/>
      <c r="AI6" s="435"/>
      <c r="AJ6" s="520" t="s">
        <v>236</v>
      </c>
      <c r="AK6" s="520"/>
      <c r="AL6" s="520"/>
      <c r="AM6" s="520"/>
      <c r="AN6" s="520"/>
      <c r="AO6" s="520"/>
      <c r="AP6" s="520"/>
      <c r="AQ6" s="520" t="s">
        <v>264</v>
      </c>
      <c r="AR6" s="520"/>
      <c r="AS6" s="520"/>
      <c r="AT6" s="520"/>
      <c r="AU6" s="520"/>
      <c r="AV6" s="520"/>
      <c r="AW6" s="435">
        <v>5</v>
      </c>
      <c r="AX6" s="435"/>
      <c r="AY6" s="435"/>
      <c r="AZ6" s="435"/>
      <c r="BA6" s="435"/>
      <c r="BB6" s="435"/>
      <c r="BC6" s="435"/>
      <c r="BD6" s="435">
        <v>6</v>
      </c>
      <c r="BE6" s="435"/>
      <c r="BF6" s="435"/>
      <c r="BG6" s="435"/>
      <c r="BH6" s="435"/>
      <c r="BI6" s="435"/>
      <c r="BJ6" s="435"/>
      <c r="BK6" s="435">
        <v>7</v>
      </c>
      <c r="BL6" s="435"/>
      <c r="BM6" s="435"/>
      <c r="BN6" s="435"/>
      <c r="BO6" s="435"/>
      <c r="BP6" s="435"/>
      <c r="BQ6" s="435"/>
      <c r="BR6" s="435">
        <v>8</v>
      </c>
      <c r="BS6" s="435"/>
      <c r="BT6" s="435"/>
      <c r="BU6" s="435"/>
      <c r="BV6" s="435"/>
      <c r="BW6" s="435"/>
      <c r="BX6" s="435"/>
      <c r="BY6" s="9"/>
      <c r="BZ6" s="9"/>
      <c r="CA6" s="133"/>
      <c r="CB6" s="113"/>
      <c r="CC6" s="113"/>
      <c r="CD6" s="113"/>
    </row>
    <row r="7" spans="1:82" s="1" customFormat="1" ht="12.95" customHeight="1" x14ac:dyDescent="0.25">
      <c r="A7" s="573">
        <v>1</v>
      </c>
      <c r="B7" s="573"/>
      <c r="C7" s="573"/>
      <c r="D7" s="574" t="s">
        <v>267</v>
      </c>
      <c r="E7" s="574"/>
      <c r="F7" s="574"/>
      <c r="G7" s="574"/>
      <c r="H7" s="574"/>
      <c r="I7" s="574"/>
      <c r="J7" s="574"/>
      <c r="K7" s="574"/>
      <c r="L7" s="574"/>
      <c r="M7" s="574"/>
      <c r="N7" s="574"/>
      <c r="O7" s="574"/>
      <c r="P7" s="574"/>
      <c r="Q7" s="574"/>
      <c r="R7" s="574"/>
      <c r="S7" s="574"/>
      <c r="T7" s="574"/>
      <c r="U7" s="574"/>
      <c r="V7" s="574"/>
      <c r="W7" s="574"/>
      <c r="X7" s="574"/>
      <c r="Y7" s="574"/>
      <c r="Z7" s="574"/>
      <c r="AA7" s="574"/>
      <c r="AB7" s="573">
        <v>26000</v>
      </c>
      <c r="AC7" s="573"/>
      <c r="AD7" s="573"/>
      <c r="AE7" s="573"/>
      <c r="AF7" s="435" t="s">
        <v>34</v>
      </c>
      <c r="AG7" s="435"/>
      <c r="AH7" s="435"/>
      <c r="AI7" s="435"/>
      <c r="AJ7" s="566"/>
      <c r="AK7" s="566"/>
      <c r="AL7" s="566"/>
      <c r="AM7" s="566"/>
      <c r="AN7" s="566"/>
      <c r="AO7" s="566"/>
      <c r="AP7" s="566"/>
      <c r="AQ7" s="566"/>
      <c r="AR7" s="566"/>
      <c r="AS7" s="566"/>
      <c r="AT7" s="566"/>
      <c r="AU7" s="566"/>
      <c r="AV7" s="566"/>
      <c r="AW7" s="473">
        <f>Раздел1!AW93</f>
        <v>2803400</v>
      </c>
      <c r="AX7" s="473"/>
      <c r="AY7" s="473"/>
      <c r="AZ7" s="473"/>
      <c r="BA7" s="473"/>
      <c r="BB7" s="473"/>
      <c r="BC7" s="473"/>
      <c r="BD7" s="473">
        <f>Раздел1!BD93</f>
        <v>618400</v>
      </c>
      <c r="BE7" s="473"/>
      <c r="BF7" s="473"/>
      <c r="BG7" s="473"/>
      <c r="BH7" s="473"/>
      <c r="BI7" s="473"/>
      <c r="BJ7" s="473"/>
      <c r="BK7" s="473">
        <f>Раздел1!BK93</f>
        <v>271300</v>
      </c>
      <c r="BL7" s="473"/>
      <c r="BM7" s="473"/>
      <c r="BN7" s="473"/>
      <c r="BO7" s="473"/>
      <c r="BP7" s="473"/>
      <c r="BQ7" s="473"/>
      <c r="BR7" s="458"/>
      <c r="BS7" s="458"/>
      <c r="BT7" s="458"/>
      <c r="BU7" s="458"/>
      <c r="BV7" s="458"/>
      <c r="BW7" s="458"/>
      <c r="BX7" s="458"/>
      <c r="BY7" s="9"/>
      <c r="BZ7" s="9"/>
      <c r="CA7" s="133"/>
      <c r="CB7" s="113"/>
      <c r="CC7" s="113"/>
      <c r="CD7" s="113"/>
    </row>
    <row r="8" spans="1:82" s="1" customFormat="1" ht="156.94999999999999" customHeight="1" x14ac:dyDescent="0.25">
      <c r="A8" s="460" t="s">
        <v>169</v>
      </c>
      <c r="B8" s="460"/>
      <c r="C8" s="460"/>
      <c r="D8" s="570" t="s">
        <v>272</v>
      </c>
      <c r="E8" s="571"/>
      <c r="F8" s="571"/>
      <c r="G8" s="571"/>
      <c r="H8" s="571"/>
      <c r="I8" s="571"/>
      <c r="J8" s="571"/>
      <c r="K8" s="571"/>
      <c r="L8" s="571"/>
      <c r="M8" s="571"/>
      <c r="N8" s="571"/>
      <c r="O8" s="571"/>
      <c r="P8" s="571"/>
      <c r="Q8" s="571"/>
      <c r="R8" s="571"/>
      <c r="S8" s="571"/>
      <c r="T8" s="571"/>
      <c r="U8" s="571"/>
      <c r="V8" s="571"/>
      <c r="W8" s="571"/>
      <c r="X8" s="571"/>
      <c r="Y8" s="571"/>
      <c r="Z8" s="571"/>
      <c r="AA8" s="572"/>
      <c r="AB8" s="464">
        <v>26100</v>
      </c>
      <c r="AC8" s="435"/>
      <c r="AD8" s="435"/>
      <c r="AE8" s="435"/>
      <c r="AF8" s="435" t="s">
        <v>34</v>
      </c>
      <c r="AG8" s="435"/>
      <c r="AH8" s="435"/>
      <c r="AI8" s="435"/>
      <c r="AJ8" s="465"/>
      <c r="AK8" s="466"/>
      <c r="AL8" s="466"/>
      <c r="AM8" s="466"/>
      <c r="AN8" s="466"/>
      <c r="AO8" s="466"/>
      <c r="AP8" s="467"/>
      <c r="AQ8" s="465"/>
      <c r="AR8" s="466"/>
      <c r="AS8" s="466"/>
      <c r="AT8" s="466"/>
      <c r="AU8" s="466"/>
      <c r="AV8" s="467"/>
      <c r="AW8" s="473"/>
      <c r="AX8" s="473"/>
      <c r="AY8" s="473"/>
      <c r="AZ8" s="473"/>
      <c r="BA8" s="473"/>
      <c r="BB8" s="473"/>
      <c r="BC8" s="473"/>
      <c r="BD8" s="473"/>
      <c r="BE8" s="473"/>
      <c r="BF8" s="473"/>
      <c r="BG8" s="473"/>
      <c r="BH8" s="473"/>
      <c r="BI8" s="473"/>
      <c r="BJ8" s="473"/>
      <c r="BK8" s="473"/>
      <c r="BL8" s="473"/>
      <c r="BM8" s="473"/>
      <c r="BN8" s="473"/>
      <c r="BO8" s="473"/>
      <c r="BP8" s="473"/>
      <c r="BQ8" s="473"/>
      <c r="BR8" s="458"/>
      <c r="BS8" s="458"/>
      <c r="BT8" s="458"/>
      <c r="BU8" s="458"/>
      <c r="BV8" s="458"/>
      <c r="BW8" s="458"/>
      <c r="BX8" s="459"/>
      <c r="BY8" s="9"/>
      <c r="BZ8" s="9"/>
      <c r="CA8" s="133"/>
      <c r="CB8" s="113"/>
      <c r="CC8" s="113"/>
      <c r="CD8" s="113"/>
    </row>
    <row r="9" spans="1:82" s="2" customFormat="1" ht="45.95" customHeight="1" x14ac:dyDescent="0.25">
      <c r="A9" s="460" t="s">
        <v>170</v>
      </c>
      <c r="B9" s="460"/>
      <c r="C9" s="460"/>
      <c r="D9" s="528" t="s">
        <v>273</v>
      </c>
      <c r="E9" s="532"/>
      <c r="F9" s="532"/>
      <c r="G9" s="532"/>
      <c r="H9" s="532"/>
      <c r="I9" s="532"/>
      <c r="J9" s="532"/>
      <c r="K9" s="532"/>
      <c r="L9" s="532"/>
      <c r="M9" s="532"/>
      <c r="N9" s="532"/>
      <c r="O9" s="532"/>
      <c r="P9" s="532"/>
      <c r="Q9" s="532"/>
      <c r="R9" s="532"/>
      <c r="S9" s="532"/>
      <c r="T9" s="532"/>
      <c r="U9" s="532"/>
      <c r="V9" s="532"/>
      <c r="W9" s="532"/>
      <c r="X9" s="532"/>
      <c r="Y9" s="532"/>
      <c r="Z9" s="532"/>
      <c r="AA9" s="532"/>
      <c r="AB9" s="464">
        <v>26200</v>
      </c>
      <c r="AC9" s="435"/>
      <c r="AD9" s="435"/>
      <c r="AE9" s="435"/>
      <c r="AF9" s="435" t="s">
        <v>34</v>
      </c>
      <c r="AG9" s="435"/>
      <c r="AH9" s="435"/>
      <c r="AI9" s="435"/>
      <c r="AJ9" s="465"/>
      <c r="AK9" s="466"/>
      <c r="AL9" s="466"/>
      <c r="AM9" s="466"/>
      <c r="AN9" s="466"/>
      <c r="AO9" s="466"/>
      <c r="AP9" s="467"/>
      <c r="AQ9" s="465"/>
      <c r="AR9" s="466"/>
      <c r="AS9" s="466"/>
      <c r="AT9" s="466"/>
      <c r="AU9" s="466"/>
      <c r="AV9" s="467"/>
      <c r="AW9" s="473"/>
      <c r="AX9" s="473"/>
      <c r="AY9" s="473"/>
      <c r="AZ9" s="473"/>
      <c r="BA9" s="473"/>
      <c r="BB9" s="473"/>
      <c r="BC9" s="473"/>
      <c r="BD9" s="473"/>
      <c r="BE9" s="473"/>
      <c r="BF9" s="473"/>
      <c r="BG9" s="473"/>
      <c r="BH9" s="473"/>
      <c r="BI9" s="473"/>
      <c r="BJ9" s="473"/>
      <c r="BK9" s="473"/>
      <c r="BL9" s="473"/>
      <c r="BM9" s="473"/>
      <c r="BN9" s="473"/>
      <c r="BO9" s="473"/>
      <c r="BP9" s="473"/>
      <c r="BQ9" s="473"/>
      <c r="BR9" s="458"/>
      <c r="BS9" s="458"/>
      <c r="BT9" s="458"/>
      <c r="BU9" s="458"/>
      <c r="BV9" s="458"/>
      <c r="BW9" s="458"/>
      <c r="BX9" s="459"/>
      <c r="BY9" s="10"/>
      <c r="BZ9" s="10"/>
      <c r="CA9" s="133"/>
      <c r="CB9" s="134"/>
      <c r="CC9" s="134"/>
      <c r="CD9" s="134"/>
    </row>
    <row r="10" spans="1:82" s="2" customFormat="1" ht="45.95" customHeight="1" x14ac:dyDescent="0.25">
      <c r="A10" s="482" t="s">
        <v>171</v>
      </c>
      <c r="B10" s="482"/>
      <c r="C10" s="482"/>
      <c r="D10" s="528" t="s">
        <v>274</v>
      </c>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464">
        <v>26300</v>
      </c>
      <c r="AC10" s="435"/>
      <c r="AD10" s="435"/>
      <c r="AE10" s="435"/>
      <c r="AF10" s="435" t="s">
        <v>34</v>
      </c>
      <c r="AG10" s="435"/>
      <c r="AH10" s="435"/>
      <c r="AI10" s="435"/>
      <c r="AJ10" s="465"/>
      <c r="AK10" s="466"/>
      <c r="AL10" s="466"/>
      <c r="AM10" s="466"/>
      <c r="AN10" s="466"/>
      <c r="AO10" s="466"/>
      <c r="AP10" s="467"/>
      <c r="AQ10" s="465"/>
      <c r="AR10" s="466"/>
      <c r="AS10" s="466"/>
      <c r="AT10" s="466"/>
      <c r="AU10" s="466"/>
      <c r="AV10" s="467"/>
      <c r="AW10" s="473">
        <f>AW11</f>
        <v>0</v>
      </c>
      <c r="AX10" s="473"/>
      <c r="AY10" s="473"/>
      <c r="AZ10" s="473"/>
      <c r="BA10" s="473"/>
      <c r="BB10" s="473"/>
      <c r="BC10" s="473"/>
      <c r="BD10" s="473">
        <f t="shared" ref="BD10" si="0">BD11</f>
        <v>0</v>
      </c>
      <c r="BE10" s="473"/>
      <c r="BF10" s="473"/>
      <c r="BG10" s="473"/>
      <c r="BH10" s="473"/>
      <c r="BI10" s="473"/>
      <c r="BJ10" s="473"/>
      <c r="BK10" s="473">
        <f t="shared" ref="BK10" si="1">BK11</f>
        <v>0</v>
      </c>
      <c r="BL10" s="473"/>
      <c r="BM10" s="473"/>
      <c r="BN10" s="473"/>
      <c r="BO10" s="473"/>
      <c r="BP10" s="473"/>
      <c r="BQ10" s="473"/>
      <c r="BR10" s="458"/>
      <c r="BS10" s="458"/>
      <c r="BT10" s="458"/>
      <c r="BU10" s="458"/>
      <c r="BV10" s="458"/>
      <c r="BW10" s="458"/>
      <c r="BX10" s="459"/>
      <c r="BY10" s="10"/>
      <c r="BZ10" s="10"/>
      <c r="CA10" s="133" t="s">
        <v>315</v>
      </c>
      <c r="CB10" s="134"/>
      <c r="CC10" s="134"/>
      <c r="CD10" s="134"/>
    </row>
    <row r="11" spans="1:82" s="1" customFormat="1" ht="23.1" customHeight="1" x14ac:dyDescent="0.25">
      <c r="A11" s="482" t="s">
        <v>237</v>
      </c>
      <c r="B11" s="482"/>
      <c r="C11" s="482"/>
      <c r="D11" s="528" t="s">
        <v>249</v>
      </c>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464">
        <v>26310</v>
      </c>
      <c r="AC11" s="435"/>
      <c r="AD11" s="435"/>
      <c r="AE11" s="435"/>
      <c r="AF11" s="435" t="s">
        <v>34</v>
      </c>
      <c r="AG11" s="435"/>
      <c r="AH11" s="435"/>
      <c r="AI11" s="435"/>
      <c r="AJ11" s="465" t="s">
        <v>34</v>
      </c>
      <c r="AK11" s="466"/>
      <c r="AL11" s="466"/>
      <c r="AM11" s="466"/>
      <c r="AN11" s="466"/>
      <c r="AO11" s="466"/>
      <c r="AP11" s="467"/>
      <c r="AQ11" s="465"/>
      <c r="AR11" s="466"/>
      <c r="AS11" s="466"/>
      <c r="AT11" s="466"/>
      <c r="AU11" s="466"/>
      <c r="AV11" s="467"/>
      <c r="AW11" s="473">
        <f>AW13</f>
        <v>0</v>
      </c>
      <c r="AX11" s="473"/>
      <c r="AY11" s="473"/>
      <c r="AZ11" s="473"/>
      <c r="BA11" s="473"/>
      <c r="BB11" s="473"/>
      <c r="BC11" s="473"/>
      <c r="BD11" s="473">
        <f t="shared" ref="BD11" si="2">BD13</f>
        <v>0</v>
      </c>
      <c r="BE11" s="473"/>
      <c r="BF11" s="473"/>
      <c r="BG11" s="473"/>
      <c r="BH11" s="473"/>
      <c r="BI11" s="473"/>
      <c r="BJ11" s="473"/>
      <c r="BK11" s="473">
        <f t="shared" ref="BK11" si="3">BK13</f>
        <v>0</v>
      </c>
      <c r="BL11" s="473"/>
      <c r="BM11" s="473"/>
      <c r="BN11" s="473"/>
      <c r="BO11" s="473"/>
      <c r="BP11" s="473"/>
      <c r="BQ11" s="473"/>
      <c r="BR11" s="458"/>
      <c r="BS11" s="458"/>
      <c r="BT11" s="458"/>
      <c r="BU11" s="458"/>
      <c r="BV11" s="458"/>
      <c r="BW11" s="458"/>
      <c r="BX11" s="459"/>
      <c r="BY11" s="9"/>
      <c r="BZ11" s="9"/>
      <c r="CA11" s="133" t="s">
        <v>315</v>
      </c>
      <c r="CB11" s="113"/>
      <c r="CC11" s="113"/>
      <c r="CD11" s="113"/>
    </row>
    <row r="12" spans="1:82" s="1" customFormat="1" ht="12.95" customHeight="1" x14ac:dyDescent="0.25">
      <c r="A12" s="482"/>
      <c r="B12" s="482"/>
      <c r="C12" s="482"/>
      <c r="D12" s="557" t="s">
        <v>268</v>
      </c>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16"/>
      <c r="AC12" s="460"/>
      <c r="AD12" s="460"/>
      <c r="AE12" s="460"/>
      <c r="AF12" s="460"/>
      <c r="AG12" s="460"/>
      <c r="AH12" s="460"/>
      <c r="AI12" s="460"/>
      <c r="AJ12" s="559"/>
      <c r="AK12" s="560"/>
      <c r="AL12" s="560"/>
      <c r="AM12" s="560"/>
      <c r="AN12" s="560"/>
      <c r="AO12" s="560"/>
      <c r="AP12" s="561"/>
      <c r="AQ12" s="559"/>
      <c r="AR12" s="560"/>
      <c r="AS12" s="560"/>
      <c r="AT12" s="560"/>
      <c r="AU12" s="560"/>
      <c r="AV12" s="561"/>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06"/>
      <c r="BS12" s="506"/>
      <c r="BT12" s="506"/>
      <c r="BU12" s="506"/>
      <c r="BV12" s="506"/>
      <c r="BW12" s="506"/>
      <c r="BX12" s="507"/>
      <c r="BY12" s="9"/>
      <c r="BZ12" s="9"/>
      <c r="CA12" s="133"/>
      <c r="CB12" s="113"/>
      <c r="CC12" s="113"/>
      <c r="CD12" s="113"/>
    </row>
    <row r="13" spans="1:82" s="1" customFormat="1" ht="38.25" customHeight="1" x14ac:dyDescent="0.25">
      <c r="A13" s="567"/>
      <c r="B13" s="567"/>
      <c r="C13" s="567"/>
      <c r="D13" s="536" t="s">
        <v>314</v>
      </c>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497" t="s">
        <v>238</v>
      </c>
      <c r="AC13" s="498"/>
      <c r="AD13" s="498"/>
      <c r="AE13" s="498"/>
      <c r="AF13" s="498"/>
      <c r="AG13" s="498"/>
      <c r="AH13" s="498"/>
      <c r="AI13" s="498"/>
      <c r="AJ13" s="545"/>
      <c r="AK13" s="546"/>
      <c r="AL13" s="546"/>
      <c r="AM13" s="546"/>
      <c r="AN13" s="546"/>
      <c r="AO13" s="546"/>
      <c r="AP13" s="547"/>
      <c r="AQ13" s="545"/>
      <c r="AR13" s="546"/>
      <c r="AS13" s="546"/>
      <c r="AT13" s="546"/>
      <c r="AU13" s="546"/>
      <c r="AV13" s="547"/>
      <c r="AW13" s="499">
        <v>0</v>
      </c>
      <c r="AX13" s="499"/>
      <c r="AY13" s="499"/>
      <c r="AZ13" s="499"/>
      <c r="BA13" s="499"/>
      <c r="BB13" s="499"/>
      <c r="BC13" s="499"/>
      <c r="BD13" s="499">
        <v>0</v>
      </c>
      <c r="BE13" s="499"/>
      <c r="BF13" s="499"/>
      <c r="BG13" s="499"/>
      <c r="BH13" s="499"/>
      <c r="BI13" s="499"/>
      <c r="BJ13" s="499"/>
      <c r="BK13" s="499">
        <v>0</v>
      </c>
      <c r="BL13" s="499"/>
      <c r="BM13" s="499"/>
      <c r="BN13" s="499"/>
      <c r="BO13" s="499"/>
      <c r="BP13" s="499"/>
      <c r="BQ13" s="499"/>
      <c r="BR13" s="568"/>
      <c r="BS13" s="568"/>
      <c r="BT13" s="568"/>
      <c r="BU13" s="568"/>
      <c r="BV13" s="568"/>
      <c r="BW13" s="568"/>
      <c r="BX13" s="569"/>
      <c r="BY13" s="9"/>
      <c r="BZ13" s="9"/>
      <c r="CA13" s="133"/>
      <c r="CB13" s="113"/>
      <c r="CC13" s="113"/>
      <c r="CD13" s="113"/>
    </row>
    <row r="14" spans="1:82" s="1" customFormat="1" ht="18.75" hidden="1" customHeight="1" x14ac:dyDescent="0.25">
      <c r="A14" s="563"/>
      <c r="B14" s="564"/>
      <c r="C14" s="565"/>
      <c r="D14" s="522"/>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497" t="s">
        <v>430</v>
      </c>
      <c r="AC14" s="498"/>
      <c r="AD14" s="498"/>
      <c r="AE14" s="498"/>
      <c r="AF14" s="165"/>
      <c r="AG14" s="166"/>
      <c r="AH14" s="166"/>
      <c r="AI14" s="167"/>
      <c r="AJ14" s="566"/>
      <c r="AK14" s="566"/>
      <c r="AL14" s="566"/>
      <c r="AM14" s="566"/>
      <c r="AN14" s="566"/>
      <c r="AO14" s="566"/>
      <c r="AP14" s="566"/>
      <c r="AQ14" s="566"/>
      <c r="AR14" s="566"/>
      <c r="AS14" s="566"/>
      <c r="AT14" s="566"/>
      <c r="AU14" s="566"/>
      <c r="AV14" s="566"/>
      <c r="AW14" s="488"/>
      <c r="AX14" s="489"/>
      <c r="AY14" s="489"/>
      <c r="AZ14" s="489"/>
      <c r="BA14" s="489"/>
      <c r="BB14" s="489"/>
      <c r="BC14" s="490"/>
      <c r="BD14" s="488"/>
      <c r="BE14" s="489"/>
      <c r="BF14" s="489"/>
      <c r="BG14" s="489"/>
      <c r="BH14" s="489"/>
      <c r="BI14" s="489"/>
      <c r="BJ14" s="490"/>
      <c r="BK14" s="488"/>
      <c r="BL14" s="489"/>
      <c r="BM14" s="489"/>
      <c r="BN14" s="489"/>
      <c r="BO14" s="489"/>
      <c r="BP14" s="489"/>
      <c r="BQ14" s="490"/>
      <c r="BR14" s="168"/>
      <c r="BS14" s="169"/>
      <c r="BT14" s="169"/>
      <c r="BU14" s="169"/>
      <c r="BV14" s="169"/>
      <c r="BW14" s="169"/>
      <c r="BX14" s="170"/>
      <c r="BY14" s="9"/>
      <c r="BZ14" s="9"/>
      <c r="CA14" s="133"/>
      <c r="CB14" s="113"/>
      <c r="CC14" s="113"/>
      <c r="CD14" s="113"/>
    </row>
    <row r="15" spans="1:82" s="1" customFormat="1" ht="16.5" hidden="1" customHeight="1" x14ac:dyDescent="0.25">
      <c r="A15" s="533"/>
      <c r="B15" s="534"/>
      <c r="C15" s="535"/>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44" t="s">
        <v>431</v>
      </c>
      <c r="AC15" s="498"/>
      <c r="AD15" s="498"/>
      <c r="AE15" s="498"/>
      <c r="AF15" s="485"/>
      <c r="AG15" s="486"/>
      <c r="AH15" s="486"/>
      <c r="AI15" s="487"/>
      <c r="AJ15" s="566"/>
      <c r="AK15" s="566"/>
      <c r="AL15" s="566"/>
      <c r="AM15" s="566"/>
      <c r="AN15" s="566"/>
      <c r="AO15" s="566"/>
      <c r="AP15" s="566"/>
      <c r="AQ15" s="545"/>
      <c r="AR15" s="546"/>
      <c r="AS15" s="546"/>
      <c r="AT15" s="546"/>
      <c r="AU15" s="546"/>
      <c r="AV15" s="547"/>
      <c r="AW15" s="488"/>
      <c r="AX15" s="489"/>
      <c r="AY15" s="489"/>
      <c r="AZ15" s="489"/>
      <c r="BA15" s="489"/>
      <c r="BB15" s="489"/>
      <c r="BC15" s="490"/>
      <c r="BD15" s="488"/>
      <c r="BE15" s="489"/>
      <c r="BF15" s="489"/>
      <c r="BG15" s="489"/>
      <c r="BH15" s="489"/>
      <c r="BI15" s="489"/>
      <c r="BJ15" s="490"/>
      <c r="BK15" s="488"/>
      <c r="BL15" s="489"/>
      <c r="BM15" s="489"/>
      <c r="BN15" s="489"/>
      <c r="BO15" s="489"/>
      <c r="BP15" s="489"/>
      <c r="BQ15" s="490"/>
      <c r="BR15" s="491"/>
      <c r="BS15" s="492"/>
      <c r="BT15" s="492"/>
      <c r="BU15" s="492"/>
      <c r="BV15" s="492"/>
      <c r="BW15" s="492"/>
      <c r="BX15" s="493"/>
      <c r="BY15" s="9"/>
      <c r="BZ15" s="9"/>
      <c r="CA15" s="117" t="s">
        <v>429</v>
      </c>
      <c r="CB15" s="113"/>
      <c r="CC15" s="113"/>
      <c r="CD15" s="113"/>
    </row>
    <row r="16" spans="1:82" s="1" customFormat="1" ht="12.95" hidden="1" customHeight="1" x14ac:dyDescent="0.25">
      <c r="A16" s="482"/>
      <c r="B16" s="482"/>
      <c r="C16" s="482"/>
      <c r="D16" s="557" t="s">
        <v>279</v>
      </c>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16"/>
      <c r="AC16" s="460"/>
      <c r="AD16" s="460"/>
      <c r="AE16" s="460"/>
      <c r="AF16" s="460"/>
      <c r="AG16" s="460"/>
      <c r="AH16" s="460"/>
      <c r="AI16" s="460"/>
      <c r="AJ16" s="559"/>
      <c r="AK16" s="560"/>
      <c r="AL16" s="560"/>
      <c r="AM16" s="560"/>
      <c r="AN16" s="560"/>
      <c r="AO16" s="560"/>
      <c r="AP16" s="561"/>
      <c r="AQ16" s="559"/>
      <c r="AR16" s="560"/>
      <c r="AS16" s="560"/>
      <c r="AT16" s="560"/>
      <c r="AU16" s="560"/>
      <c r="AV16" s="561"/>
      <c r="AW16" s="515"/>
      <c r="AX16" s="515"/>
      <c r="AY16" s="562"/>
      <c r="AZ16" s="562"/>
      <c r="BA16" s="515"/>
      <c r="BB16" s="515"/>
      <c r="BC16" s="515"/>
      <c r="BD16" s="515"/>
      <c r="BE16" s="515"/>
      <c r="BF16" s="515"/>
      <c r="BG16" s="515"/>
      <c r="BH16" s="515"/>
      <c r="BI16" s="515"/>
      <c r="BJ16" s="515"/>
      <c r="BK16" s="515"/>
      <c r="BL16" s="515"/>
      <c r="BM16" s="515"/>
      <c r="BN16" s="515"/>
      <c r="BO16" s="515"/>
      <c r="BP16" s="515"/>
      <c r="BQ16" s="515"/>
      <c r="BR16" s="506"/>
      <c r="BS16" s="506"/>
      <c r="BT16" s="506"/>
      <c r="BU16" s="506"/>
      <c r="BV16" s="506"/>
      <c r="BW16" s="506"/>
      <c r="BX16" s="507"/>
      <c r="BY16" s="9"/>
      <c r="CA16" s="117"/>
      <c r="CB16" s="113"/>
      <c r="CC16" s="113"/>
      <c r="CD16" s="113"/>
    </row>
    <row r="17" spans="1:108" s="1" customFormat="1" ht="12.95" hidden="1" customHeight="1" x14ac:dyDescent="0.2">
      <c r="A17" s="533"/>
      <c r="B17" s="534"/>
      <c r="C17" s="535"/>
      <c r="D17" s="536"/>
      <c r="E17" s="537"/>
      <c r="F17" s="537"/>
      <c r="G17" s="537"/>
      <c r="H17" s="537"/>
      <c r="I17" s="537"/>
      <c r="J17" s="537"/>
      <c r="K17" s="537"/>
      <c r="L17" s="537"/>
      <c r="M17" s="537"/>
      <c r="N17" s="537"/>
      <c r="O17" s="537"/>
      <c r="P17" s="537"/>
      <c r="Q17" s="537"/>
      <c r="R17" s="537"/>
      <c r="S17" s="537"/>
      <c r="T17" s="537"/>
      <c r="U17" s="537"/>
      <c r="V17" s="537"/>
      <c r="W17" s="537"/>
      <c r="X17" s="537"/>
      <c r="Y17" s="537"/>
      <c r="Z17" s="537"/>
      <c r="AA17" s="538"/>
      <c r="AB17" s="539"/>
      <c r="AC17" s="540"/>
      <c r="AD17" s="540"/>
      <c r="AE17" s="541"/>
      <c r="AF17" s="542"/>
      <c r="AG17" s="543"/>
      <c r="AH17" s="543"/>
      <c r="AI17" s="544"/>
      <c r="AJ17" s="545"/>
      <c r="AK17" s="546"/>
      <c r="AL17" s="546"/>
      <c r="AM17" s="546"/>
      <c r="AN17" s="546"/>
      <c r="AO17" s="546"/>
      <c r="AP17" s="547"/>
      <c r="AQ17" s="548"/>
      <c r="AR17" s="549"/>
      <c r="AS17" s="549"/>
      <c r="AT17" s="549"/>
      <c r="AU17" s="549"/>
      <c r="AV17" s="550"/>
      <c r="AW17" s="551"/>
      <c r="AX17" s="552"/>
      <c r="AY17" s="552"/>
      <c r="AZ17" s="552"/>
      <c r="BA17" s="552"/>
      <c r="BB17" s="552"/>
      <c r="BC17" s="553"/>
      <c r="BD17" s="554"/>
      <c r="BE17" s="555"/>
      <c r="BF17" s="555"/>
      <c r="BG17" s="555"/>
      <c r="BH17" s="555"/>
      <c r="BI17" s="555"/>
      <c r="BJ17" s="556"/>
      <c r="BK17" s="554"/>
      <c r="BL17" s="555"/>
      <c r="BM17" s="555"/>
      <c r="BN17" s="555"/>
      <c r="BO17" s="555"/>
      <c r="BP17" s="555"/>
      <c r="BQ17" s="556"/>
      <c r="BR17" s="529"/>
      <c r="BS17" s="530"/>
      <c r="BT17" s="530"/>
      <c r="BU17" s="530"/>
      <c r="BV17" s="530"/>
      <c r="BW17" s="530"/>
      <c r="BX17" s="531"/>
      <c r="BY17" s="9"/>
      <c r="CB17" s="113"/>
      <c r="CC17" s="113"/>
      <c r="CD17" s="113"/>
    </row>
    <row r="18" spans="1:108" s="1" customFormat="1" ht="12.95" customHeight="1" x14ac:dyDescent="0.25">
      <c r="A18" s="520" t="s">
        <v>239</v>
      </c>
      <c r="B18" s="520"/>
      <c r="C18" s="520"/>
      <c r="D18" s="528" t="s">
        <v>189</v>
      </c>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464">
        <v>26320</v>
      </c>
      <c r="AC18" s="435"/>
      <c r="AD18" s="435"/>
      <c r="AE18" s="435"/>
      <c r="AF18" s="435" t="s">
        <v>34</v>
      </c>
      <c r="AG18" s="435"/>
      <c r="AH18" s="435"/>
      <c r="AI18" s="435"/>
      <c r="AJ18" s="465" t="s">
        <v>34</v>
      </c>
      <c r="AK18" s="466"/>
      <c r="AL18" s="466"/>
      <c r="AM18" s="466"/>
      <c r="AN18" s="466"/>
      <c r="AO18" s="466"/>
      <c r="AP18" s="467"/>
      <c r="AQ18" s="465"/>
      <c r="AR18" s="466"/>
      <c r="AS18" s="466"/>
      <c r="AT18" s="466"/>
      <c r="AU18" s="466"/>
      <c r="AV18" s="467"/>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58"/>
      <c r="BS18" s="458"/>
      <c r="BT18" s="458"/>
      <c r="BU18" s="458"/>
      <c r="BV18" s="458"/>
      <c r="BW18" s="458"/>
      <c r="BX18" s="459"/>
      <c r="BY18" s="9"/>
      <c r="CA18" s="117"/>
      <c r="CB18" s="113"/>
      <c r="CC18" s="113"/>
      <c r="CD18" s="113"/>
    </row>
    <row r="19" spans="1:108" s="1" customFormat="1" ht="45.95" customHeight="1" x14ac:dyDescent="0.25">
      <c r="A19" s="520" t="s">
        <v>172</v>
      </c>
      <c r="B19" s="520"/>
      <c r="C19" s="520"/>
      <c r="D19" s="527" t="s">
        <v>275</v>
      </c>
      <c r="E19" s="527"/>
      <c r="F19" s="527"/>
      <c r="G19" s="527"/>
      <c r="H19" s="527"/>
      <c r="I19" s="527"/>
      <c r="J19" s="527"/>
      <c r="K19" s="527"/>
      <c r="L19" s="527"/>
      <c r="M19" s="527"/>
      <c r="N19" s="527"/>
      <c r="O19" s="527"/>
      <c r="P19" s="527"/>
      <c r="Q19" s="527"/>
      <c r="R19" s="527"/>
      <c r="S19" s="527"/>
      <c r="T19" s="527"/>
      <c r="U19" s="527"/>
      <c r="V19" s="527"/>
      <c r="W19" s="527"/>
      <c r="X19" s="527"/>
      <c r="Y19" s="527"/>
      <c r="Z19" s="527"/>
      <c r="AA19" s="528"/>
      <c r="AB19" s="464">
        <v>26400</v>
      </c>
      <c r="AC19" s="435"/>
      <c r="AD19" s="435"/>
      <c r="AE19" s="435"/>
      <c r="AF19" s="435" t="s">
        <v>34</v>
      </c>
      <c r="AG19" s="435"/>
      <c r="AH19" s="435"/>
      <c r="AI19" s="435"/>
      <c r="AJ19" s="465"/>
      <c r="AK19" s="466"/>
      <c r="AL19" s="466"/>
      <c r="AM19" s="466"/>
      <c r="AN19" s="466"/>
      <c r="AO19" s="466"/>
      <c r="AP19" s="467"/>
      <c r="AQ19" s="465"/>
      <c r="AR19" s="466"/>
      <c r="AS19" s="466"/>
      <c r="AT19" s="466"/>
      <c r="AU19" s="466"/>
      <c r="AV19" s="467"/>
      <c r="AW19" s="473">
        <f>AW20+AW25+AW35</f>
        <v>2803400</v>
      </c>
      <c r="AX19" s="473"/>
      <c r="AY19" s="473"/>
      <c r="AZ19" s="473"/>
      <c r="BA19" s="473"/>
      <c r="BB19" s="473"/>
      <c r="BC19" s="473"/>
      <c r="BD19" s="473">
        <f t="shared" ref="BD19" si="4">BD20+BD25+BD35</f>
        <v>618400</v>
      </c>
      <c r="BE19" s="473"/>
      <c r="BF19" s="473"/>
      <c r="BG19" s="473"/>
      <c r="BH19" s="473"/>
      <c r="BI19" s="473"/>
      <c r="BJ19" s="473"/>
      <c r="BK19" s="473">
        <f t="shared" ref="BK19" si="5">BK20+BK25+BK35</f>
        <v>271300</v>
      </c>
      <c r="BL19" s="473"/>
      <c r="BM19" s="473"/>
      <c r="BN19" s="473"/>
      <c r="BO19" s="473"/>
      <c r="BP19" s="473"/>
      <c r="BQ19" s="473"/>
      <c r="BR19" s="458"/>
      <c r="BS19" s="458"/>
      <c r="BT19" s="458"/>
      <c r="BU19" s="458"/>
      <c r="BV19" s="458"/>
      <c r="BW19" s="458"/>
      <c r="BX19" s="459"/>
      <c r="BY19" s="9"/>
      <c r="CA19" s="117" t="s">
        <v>483</v>
      </c>
      <c r="CB19" s="114">
        <f>AW7-AW19</f>
        <v>0</v>
      </c>
      <c r="CC19" s="114">
        <f>BD7-BD19</f>
        <v>0</v>
      </c>
      <c r="CD19" s="114">
        <f>BK7-BK19</f>
        <v>0</v>
      </c>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1:108" s="1" customFormat="1" ht="45.95" customHeight="1" x14ac:dyDescent="0.25">
      <c r="A20" s="460" t="s">
        <v>173</v>
      </c>
      <c r="B20" s="460"/>
      <c r="C20" s="460"/>
      <c r="D20" s="503" t="s">
        <v>276</v>
      </c>
      <c r="E20" s="524"/>
      <c r="F20" s="524"/>
      <c r="G20" s="524"/>
      <c r="H20" s="524"/>
      <c r="I20" s="524"/>
      <c r="J20" s="524"/>
      <c r="K20" s="524"/>
      <c r="L20" s="524"/>
      <c r="M20" s="524"/>
      <c r="N20" s="525"/>
      <c r="O20" s="525"/>
      <c r="P20" s="525"/>
      <c r="Q20" s="525"/>
      <c r="R20" s="525"/>
      <c r="S20" s="525"/>
      <c r="T20" s="525"/>
      <c r="U20" s="525"/>
      <c r="V20" s="525"/>
      <c r="W20" s="525"/>
      <c r="X20" s="525"/>
      <c r="Y20" s="525"/>
      <c r="Z20" s="525"/>
      <c r="AA20" s="526"/>
      <c r="AB20" s="464" t="s">
        <v>432</v>
      </c>
      <c r="AC20" s="435"/>
      <c r="AD20" s="435"/>
      <c r="AE20" s="435"/>
      <c r="AF20" s="435" t="s">
        <v>34</v>
      </c>
      <c r="AG20" s="435"/>
      <c r="AH20" s="435"/>
      <c r="AI20" s="435"/>
      <c r="AJ20" s="465"/>
      <c r="AK20" s="466"/>
      <c r="AL20" s="466"/>
      <c r="AM20" s="466"/>
      <c r="AN20" s="466"/>
      <c r="AO20" s="466"/>
      <c r="AP20" s="467"/>
      <c r="AQ20" s="465"/>
      <c r="AR20" s="466"/>
      <c r="AS20" s="466"/>
      <c r="AT20" s="466"/>
      <c r="AU20" s="466"/>
      <c r="AV20" s="467"/>
      <c r="AW20" s="473">
        <f>287600+354700+1200000+40000+347100+24000</f>
        <v>2253400</v>
      </c>
      <c r="AX20" s="473"/>
      <c r="AY20" s="473"/>
      <c r="AZ20" s="473"/>
      <c r="BA20" s="473"/>
      <c r="BB20" s="473"/>
      <c r="BC20" s="473"/>
      <c r="BD20" s="473">
        <f>271300+347100</f>
        <v>618400</v>
      </c>
      <c r="BE20" s="473"/>
      <c r="BF20" s="473"/>
      <c r="BG20" s="473"/>
      <c r="BH20" s="473"/>
      <c r="BI20" s="473"/>
      <c r="BJ20" s="473"/>
      <c r="BK20" s="473">
        <f>271300</f>
        <v>271300</v>
      </c>
      <c r="BL20" s="473"/>
      <c r="BM20" s="473"/>
      <c r="BN20" s="473"/>
      <c r="BO20" s="473"/>
      <c r="BP20" s="473"/>
      <c r="BQ20" s="473"/>
      <c r="BR20" s="458"/>
      <c r="BS20" s="458"/>
      <c r="BT20" s="458"/>
      <c r="BU20" s="458"/>
      <c r="BV20" s="458"/>
      <c r="BW20" s="458"/>
      <c r="BX20" s="459"/>
      <c r="BY20" s="9"/>
      <c r="CA20" s="117" t="s">
        <v>435</v>
      </c>
      <c r="CB20" s="113"/>
      <c r="CC20" s="113"/>
      <c r="CD20" s="113"/>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1:108" s="1" customFormat="1" ht="18" customHeight="1" x14ac:dyDescent="0.25">
      <c r="A21" s="460"/>
      <c r="B21" s="460"/>
      <c r="C21" s="460"/>
      <c r="D21" s="522"/>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464" t="s">
        <v>433</v>
      </c>
      <c r="AC21" s="435"/>
      <c r="AD21" s="435"/>
      <c r="AE21" s="435"/>
      <c r="AF21" s="435"/>
      <c r="AG21" s="435"/>
      <c r="AH21" s="435"/>
      <c r="AI21" s="435"/>
      <c r="AJ21" s="465"/>
      <c r="AK21" s="466"/>
      <c r="AL21" s="466"/>
      <c r="AM21" s="466"/>
      <c r="AN21" s="466"/>
      <c r="AO21" s="466"/>
      <c r="AP21" s="467"/>
      <c r="AQ21" s="465"/>
      <c r="AR21" s="466"/>
      <c r="AS21" s="466"/>
      <c r="AT21" s="466"/>
      <c r="AU21" s="466"/>
      <c r="AV21" s="467"/>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458"/>
      <c r="BS21" s="458"/>
      <c r="BT21" s="458"/>
      <c r="BU21" s="458"/>
      <c r="BV21" s="458"/>
      <c r="BW21" s="458"/>
      <c r="BX21" s="459"/>
      <c r="BY21" s="9"/>
      <c r="CA21" s="133"/>
      <c r="CB21" s="113"/>
      <c r="CC21" s="113"/>
      <c r="CD21" s="113"/>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1:108" s="1" customFormat="1" ht="18" hidden="1" customHeight="1" x14ac:dyDescent="0.25">
      <c r="A22" s="460"/>
      <c r="B22" s="460"/>
      <c r="C22" s="460"/>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464" t="s">
        <v>434</v>
      </c>
      <c r="AC22" s="435"/>
      <c r="AD22" s="435"/>
      <c r="AE22" s="435"/>
      <c r="AF22" s="435"/>
      <c r="AG22" s="435"/>
      <c r="AH22" s="435"/>
      <c r="AI22" s="435"/>
      <c r="AJ22" s="465"/>
      <c r="AK22" s="466"/>
      <c r="AL22" s="466"/>
      <c r="AM22" s="466"/>
      <c r="AN22" s="466"/>
      <c r="AO22" s="466"/>
      <c r="AP22" s="467"/>
      <c r="AQ22" s="465"/>
      <c r="AR22" s="466"/>
      <c r="AS22" s="466"/>
      <c r="AT22" s="466"/>
      <c r="AU22" s="466"/>
      <c r="AV22" s="467"/>
      <c r="AW22" s="473"/>
      <c r="AX22" s="473"/>
      <c r="AY22" s="473"/>
      <c r="AZ22" s="473"/>
      <c r="BA22" s="473"/>
      <c r="BB22" s="473"/>
      <c r="BC22" s="473"/>
      <c r="BD22" s="473"/>
      <c r="BE22" s="473"/>
      <c r="BF22" s="473"/>
      <c r="BG22" s="473"/>
      <c r="BH22" s="473"/>
      <c r="BI22" s="473"/>
      <c r="BJ22" s="473"/>
      <c r="BK22" s="473"/>
      <c r="BL22" s="473"/>
      <c r="BM22" s="473"/>
      <c r="BN22" s="473"/>
      <c r="BO22" s="473"/>
      <c r="BP22" s="473"/>
      <c r="BQ22" s="473"/>
      <c r="BR22" s="458"/>
      <c r="BS22" s="458"/>
      <c r="BT22" s="458"/>
      <c r="BU22" s="458"/>
      <c r="BV22" s="458"/>
      <c r="BW22" s="458"/>
      <c r="BX22" s="459"/>
      <c r="BY22" s="9"/>
      <c r="CA22" s="117"/>
      <c r="CB22" s="113"/>
      <c r="CC22" s="113"/>
      <c r="CD22" s="113"/>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1:108" s="1" customFormat="1" ht="23.1" customHeight="1" x14ac:dyDescent="0.25">
      <c r="A23" s="460" t="s">
        <v>174</v>
      </c>
      <c r="B23" s="460"/>
      <c r="C23" s="460"/>
      <c r="D23" s="514" t="s">
        <v>188</v>
      </c>
      <c r="E23" s="480"/>
      <c r="F23" s="480"/>
      <c r="G23" s="480"/>
      <c r="H23" s="480"/>
      <c r="I23" s="480"/>
      <c r="J23" s="480"/>
      <c r="K23" s="480"/>
      <c r="L23" s="480"/>
      <c r="M23" s="480"/>
      <c r="N23" s="480"/>
      <c r="O23" s="480"/>
      <c r="P23" s="480"/>
      <c r="Q23" s="480"/>
      <c r="R23" s="480"/>
      <c r="S23" s="480"/>
      <c r="T23" s="480"/>
      <c r="U23" s="480"/>
      <c r="V23" s="480"/>
      <c r="W23" s="480"/>
      <c r="X23" s="480"/>
      <c r="Y23" s="480"/>
      <c r="Z23" s="480"/>
      <c r="AA23" s="481"/>
      <c r="AB23" s="464">
        <v>26411</v>
      </c>
      <c r="AC23" s="435"/>
      <c r="AD23" s="435"/>
      <c r="AE23" s="435"/>
      <c r="AF23" s="435" t="s">
        <v>34</v>
      </c>
      <c r="AG23" s="435"/>
      <c r="AH23" s="435"/>
      <c r="AI23" s="435"/>
      <c r="AJ23" s="465"/>
      <c r="AK23" s="466"/>
      <c r="AL23" s="466"/>
      <c r="AM23" s="466"/>
      <c r="AN23" s="466"/>
      <c r="AO23" s="466"/>
      <c r="AP23" s="467"/>
      <c r="AQ23" s="465"/>
      <c r="AR23" s="466"/>
      <c r="AS23" s="466"/>
      <c r="AT23" s="466"/>
      <c r="AU23" s="466"/>
      <c r="AV23" s="467"/>
      <c r="AW23" s="473">
        <f>AW20</f>
        <v>2253400</v>
      </c>
      <c r="AX23" s="473"/>
      <c r="AY23" s="473"/>
      <c r="AZ23" s="473"/>
      <c r="BA23" s="473"/>
      <c r="BB23" s="473"/>
      <c r="BC23" s="473"/>
      <c r="BD23" s="473">
        <f t="shared" ref="BD23" si="6">BD20</f>
        <v>618400</v>
      </c>
      <c r="BE23" s="473"/>
      <c r="BF23" s="473"/>
      <c r="BG23" s="473"/>
      <c r="BH23" s="473"/>
      <c r="BI23" s="473"/>
      <c r="BJ23" s="473"/>
      <c r="BK23" s="473">
        <f t="shared" ref="BK23" si="7">BK20</f>
        <v>271300</v>
      </c>
      <c r="BL23" s="473"/>
      <c r="BM23" s="473"/>
      <c r="BN23" s="473"/>
      <c r="BO23" s="473"/>
      <c r="BP23" s="473"/>
      <c r="BQ23" s="473"/>
      <c r="BR23" s="458"/>
      <c r="BS23" s="458"/>
      <c r="BT23" s="458"/>
      <c r="BU23" s="458"/>
      <c r="BV23" s="458"/>
      <c r="BW23" s="458"/>
      <c r="BX23" s="459"/>
      <c r="BY23" s="9"/>
      <c r="CA23" s="117" t="s">
        <v>435</v>
      </c>
      <c r="CB23" s="114"/>
      <c r="CC23" s="113"/>
      <c r="CD23" s="113"/>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1:108" s="1" customFormat="1" ht="12.95" customHeight="1" x14ac:dyDescent="0.25">
      <c r="A24" s="460" t="s">
        <v>175</v>
      </c>
      <c r="B24" s="460"/>
      <c r="C24" s="460"/>
      <c r="D24" s="479" t="s">
        <v>269</v>
      </c>
      <c r="E24" s="480"/>
      <c r="F24" s="480"/>
      <c r="G24" s="480"/>
      <c r="H24" s="480"/>
      <c r="I24" s="480"/>
      <c r="J24" s="480"/>
      <c r="K24" s="480"/>
      <c r="L24" s="480"/>
      <c r="M24" s="480"/>
      <c r="N24" s="480"/>
      <c r="O24" s="480"/>
      <c r="P24" s="480"/>
      <c r="Q24" s="480"/>
      <c r="R24" s="480"/>
      <c r="S24" s="480"/>
      <c r="T24" s="480"/>
      <c r="U24" s="480"/>
      <c r="V24" s="480"/>
      <c r="W24" s="480"/>
      <c r="X24" s="480"/>
      <c r="Y24" s="480"/>
      <c r="Z24" s="480"/>
      <c r="AA24" s="481"/>
      <c r="AB24" s="464">
        <v>26412</v>
      </c>
      <c r="AC24" s="435"/>
      <c r="AD24" s="435"/>
      <c r="AE24" s="435"/>
      <c r="AF24" s="435" t="s">
        <v>34</v>
      </c>
      <c r="AG24" s="435"/>
      <c r="AH24" s="435"/>
      <c r="AI24" s="435"/>
      <c r="AJ24" s="465"/>
      <c r="AK24" s="466"/>
      <c r="AL24" s="466"/>
      <c r="AM24" s="466"/>
      <c r="AN24" s="466"/>
      <c r="AO24" s="466"/>
      <c r="AP24" s="467"/>
      <c r="AQ24" s="465"/>
      <c r="AR24" s="466"/>
      <c r="AS24" s="466"/>
      <c r="AT24" s="466"/>
      <c r="AU24" s="466"/>
      <c r="AV24" s="467"/>
      <c r="AW24" s="473"/>
      <c r="AX24" s="473"/>
      <c r="AY24" s="473"/>
      <c r="AZ24" s="473"/>
      <c r="BA24" s="473"/>
      <c r="BB24" s="473"/>
      <c r="BC24" s="473"/>
      <c r="BD24" s="473"/>
      <c r="BE24" s="473"/>
      <c r="BF24" s="473"/>
      <c r="BG24" s="473"/>
      <c r="BH24" s="473"/>
      <c r="BI24" s="473"/>
      <c r="BJ24" s="473"/>
      <c r="BK24" s="473"/>
      <c r="BL24" s="473"/>
      <c r="BM24" s="473"/>
      <c r="BN24" s="473"/>
      <c r="BO24" s="473"/>
      <c r="BP24" s="473"/>
      <c r="BQ24" s="473"/>
      <c r="BR24" s="458"/>
      <c r="BS24" s="458"/>
      <c r="BT24" s="458"/>
      <c r="BU24" s="458"/>
      <c r="BV24" s="458"/>
      <c r="BW24" s="458"/>
      <c r="BX24" s="459"/>
      <c r="BY24" s="9"/>
      <c r="CA24" s="117"/>
      <c r="CB24" s="113"/>
      <c r="CC24" s="113"/>
      <c r="CD24" s="113"/>
      <c r="CF24" s="9"/>
      <c r="CG24" s="9"/>
      <c r="CH24" s="9"/>
      <c r="CI24" s="518"/>
      <c r="CJ24" s="518"/>
      <c r="CK24" s="518"/>
      <c r="CL24" s="518"/>
      <c r="CM24" s="518"/>
      <c r="CN24" s="518"/>
      <c r="CO24" s="518"/>
      <c r="CP24" s="518"/>
      <c r="CQ24" s="518"/>
      <c r="CR24" s="518"/>
      <c r="CS24" s="518"/>
      <c r="CT24" s="518"/>
      <c r="CU24" s="518"/>
      <c r="CV24" s="518"/>
      <c r="CW24" s="9"/>
      <c r="CX24" s="9"/>
      <c r="CY24" s="9"/>
      <c r="CZ24" s="9"/>
      <c r="DA24" s="9"/>
      <c r="DB24" s="9"/>
      <c r="DC24" s="9"/>
      <c r="DD24" s="9"/>
    </row>
    <row r="25" spans="1:108" s="1" customFormat="1" ht="35.1" customHeight="1" x14ac:dyDescent="0.25">
      <c r="A25" s="460" t="s">
        <v>176</v>
      </c>
      <c r="B25" s="460"/>
      <c r="C25" s="460"/>
      <c r="D25" s="503" t="s">
        <v>278</v>
      </c>
      <c r="E25" s="504"/>
      <c r="F25" s="504"/>
      <c r="G25" s="504"/>
      <c r="H25" s="504"/>
      <c r="I25" s="504"/>
      <c r="J25" s="504"/>
      <c r="K25" s="504"/>
      <c r="L25" s="504"/>
      <c r="M25" s="504"/>
      <c r="N25" s="504"/>
      <c r="O25" s="504"/>
      <c r="P25" s="504"/>
      <c r="Q25" s="504"/>
      <c r="R25" s="504"/>
      <c r="S25" s="504"/>
      <c r="T25" s="504"/>
      <c r="U25" s="504"/>
      <c r="V25" s="504"/>
      <c r="W25" s="504"/>
      <c r="X25" s="504"/>
      <c r="Y25" s="504"/>
      <c r="Z25" s="504"/>
      <c r="AA25" s="505"/>
      <c r="AB25" s="464">
        <v>26420</v>
      </c>
      <c r="AC25" s="435"/>
      <c r="AD25" s="435"/>
      <c r="AE25" s="435"/>
      <c r="AF25" s="435" t="s">
        <v>34</v>
      </c>
      <c r="AG25" s="435"/>
      <c r="AH25" s="435"/>
      <c r="AI25" s="435"/>
      <c r="AJ25" s="465"/>
      <c r="AK25" s="466"/>
      <c r="AL25" s="466"/>
      <c r="AM25" s="466"/>
      <c r="AN25" s="466"/>
      <c r="AO25" s="466"/>
      <c r="AP25" s="467"/>
      <c r="AQ25" s="465"/>
      <c r="AR25" s="466"/>
      <c r="AS25" s="466"/>
      <c r="AT25" s="466"/>
      <c r="AU25" s="466"/>
      <c r="AV25" s="467"/>
      <c r="AW25" s="473">
        <f>AW26</f>
        <v>0</v>
      </c>
      <c r="AX25" s="473"/>
      <c r="AY25" s="473"/>
      <c r="AZ25" s="473"/>
      <c r="BA25" s="473"/>
      <c r="BB25" s="473"/>
      <c r="BC25" s="473"/>
      <c r="BD25" s="473">
        <f t="shared" ref="BD25" si="8">BD26</f>
        <v>0</v>
      </c>
      <c r="BE25" s="473"/>
      <c r="BF25" s="473"/>
      <c r="BG25" s="473"/>
      <c r="BH25" s="473"/>
      <c r="BI25" s="473"/>
      <c r="BJ25" s="473"/>
      <c r="BK25" s="473">
        <f t="shared" ref="BK25" si="9">BK26</f>
        <v>0</v>
      </c>
      <c r="BL25" s="473"/>
      <c r="BM25" s="473"/>
      <c r="BN25" s="473"/>
      <c r="BO25" s="473"/>
      <c r="BP25" s="473"/>
      <c r="BQ25" s="473"/>
      <c r="BR25" s="458"/>
      <c r="BS25" s="458"/>
      <c r="BT25" s="458"/>
      <c r="BU25" s="458"/>
      <c r="BV25" s="458"/>
      <c r="BW25" s="458"/>
      <c r="BX25" s="459"/>
      <c r="BY25" s="9"/>
      <c r="CA25" s="117" t="s">
        <v>484</v>
      </c>
      <c r="CB25" s="113"/>
      <c r="CC25" s="113"/>
      <c r="CD25" s="113"/>
      <c r="CF25" s="9"/>
      <c r="CG25" s="9"/>
      <c r="CH25" s="9"/>
      <c r="CI25" s="518"/>
      <c r="CJ25" s="518"/>
      <c r="CK25" s="518"/>
      <c r="CL25" s="518"/>
      <c r="CM25" s="518"/>
      <c r="CN25" s="518"/>
      <c r="CO25" s="518"/>
      <c r="CP25" s="518"/>
      <c r="CQ25" s="518"/>
      <c r="CR25" s="518"/>
      <c r="CS25" s="518"/>
      <c r="CT25" s="518"/>
      <c r="CU25" s="518"/>
      <c r="CV25" s="518"/>
      <c r="CW25" s="9"/>
      <c r="CX25" s="9"/>
      <c r="CY25" s="9"/>
      <c r="CZ25" s="9"/>
      <c r="DA25" s="9"/>
      <c r="DB25" s="9"/>
      <c r="DC25" s="9"/>
      <c r="DD25" s="9"/>
    </row>
    <row r="26" spans="1:108" s="1" customFormat="1" ht="23.1" customHeight="1" x14ac:dyDescent="0.25">
      <c r="A26" s="435" t="s">
        <v>177</v>
      </c>
      <c r="B26" s="435"/>
      <c r="C26" s="435"/>
      <c r="D26" s="519" t="s">
        <v>188</v>
      </c>
      <c r="E26" s="480"/>
      <c r="F26" s="480"/>
      <c r="G26" s="480"/>
      <c r="H26" s="480"/>
      <c r="I26" s="480"/>
      <c r="J26" s="480"/>
      <c r="K26" s="480"/>
      <c r="L26" s="480"/>
      <c r="M26" s="480"/>
      <c r="N26" s="480"/>
      <c r="O26" s="480"/>
      <c r="P26" s="480"/>
      <c r="Q26" s="480"/>
      <c r="R26" s="480"/>
      <c r="S26" s="480"/>
      <c r="T26" s="480"/>
      <c r="U26" s="480"/>
      <c r="V26" s="480"/>
      <c r="W26" s="480"/>
      <c r="X26" s="480"/>
      <c r="Y26" s="480"/>
      <c r="Z26" s="480"/>
      <c r="AA26" s="481"/>
      <c r="AB26" s="464">
        <v>26421</v>
      </c>
      <c r="AC26" s="435"/>
      <c r="AD26" s="435"/>
      <c r="AE26" s="435"/>
      <c r="AF26" s="435" t="s">
        <v>34</v>
      </c>
      <c r="AG26" s="435"/>
      <c r="AH26" s="435"/>
      <c r="AI26" s="435"/>
      <c r="AJ26" s="465"/>
      <c r="AK26" s="466"/>
      <c r="AL26" s="466"/>
      <c r="AM26" s="466"/>
      <c r="AN26" s="466"/>
      <c r="AO26" s="466"/>
      <c r="AP26" s="467"/>
      <c r="AQ26" s="465"/>
      <c r="AR26" s="466"/>
      <c r="AS26" s="466"/>
      <c r="AT26" s="466"/>
      <c r="AU26" s="466"/>
      <c r="AV26" s="467"/>
      <c r="AW26" s="473"/>
      <c r="AX26" s="473"/>
      <c r="AY26" s="473"/>
      <c r="AZ26" s="473"/>
      <c r="BA26" s="473"/>
      <c r="BB26" s="473"/>
      <c r="BC26" s="473"/>
      <c r="BD26" s="488"/>
      <c r="BE26" s="489"/>
      <c r="BF26" s="489"/>
      <c r="BG26" s="489"/>
      <c r="BH26" s="489"/>
      <c r="BI26" s="489"/>
      <c r="BJ26" s="490"/>
      <c r="BK26" s="488"/>
      <c r="BL26" s="489"/>
      <c r="BM26" s="489"/>
      <c r="BN26" s="489"/>
      <c r="BO26" s="489"/>
      <c r="BP26" s="489"/>
      <c r="BQ26" s="490"/>
      <c r="BR26" s="458"/>
      <c r="BS26" s="458"/>
      <c r="BT26" s="458"/>
      <c r="BU26" s="458"/>
      <c r="BV26" s="458"/>
      <c r="BW26" s="458"/>
      <c r="BX26" s="459"/>
      <c r="BY26" s="9"/>
      <c r="CA26" s="117" t="s">
        <v>484</v>
      </c>
      <c r="CB26" s="113"/>
      <c r="CC26" s="113"/>
      <c r="CD26" s="113"/>
      <c r="CF26" s="9"/>
      <c r="CG26" s="9"/>
      <c r="CH26" s="9"/>
      <c r="CI26" s="518"/>
      <c r="CJ26" s="518"/>
      <c r="CK26" s="518"/>
      <c r="CL26" s="518"/>
      <c r="CM26" s="518"/>
      <c r="CN26" s="518"/>
      <c r="CO26" s="518"/>
      <c r="CP26" s="518"/>
      <c r="CQ26" s="518"/>
      <c r="CR26" s="518"/>
      <c r="CS26" s="518"/>
      <c r="CT26" s="518"/>
      <c r="CU26" s="518"/>
      <c r="CV26" s="518"/>
      <c r="CW26" s="9"/>
      <c r="CX26" s="9"/>
      <c r="CY26" s="9"/>
      <c r="CZ26" s="9"/>
      <c r="DA26" s="9"/>
      <c r="DB26" s="9"/>
      <c r="DC26" s="9"/>
      <c r="DD26" s="9"/>
    </row>
    <row r="27" spans="1:108" s="1" customFormat="1" ht="23.1" customHeight="1" x14ac:dyDescent="0.25">
      <c r="A27" s="520"/>
      <c r="B27" s="520"/>
      <c r="C27" s="520"/>
      <c r="D27" s="471" t="s">
        <v>270</v>
      </c>
      <c r="E27" s="471"/>
      <c r="F27" s="471"/>
      <c r="G27" s="471"/>
      <c r="H27" s="471"/>
      <c r="I27" s="471"/>
      <c r="J27" s="471"/>
      <c r="K27" s="471"/>
      <c r="L27" s="471"/>
      <c r="M27" s="471"/>
      <c r="N27" s="471"/>
      <c r="O27" s="471"/>
      <c r="P27" s="471"/>
      <c r="Q27" s="471"/>
      <c r="R27" s="471"/>
      <c r="S27" s="471"/>
      <c r="T27" s="471"/>
      <c r="U27" s="471"/>
      <c r="V27" s="471"/>
      <c r="W27" s="471"/>
      <c r="X27" s="471"/>
      <c r="Y27" s="471"/>
      <c r="Z27" s="471"/>
      <c r="AA27" s="472"/>
      <c r="AB27" s="464" t="s">
        <v>240</v>
      </c>
      <c r="AC27" s="435"/>
      <c r="AD27" s="435"/>
      <c r="AE27" s="435"/>
      <c r="AF27" s="435" t="s">
        <v>34</v>
      </c>
      <c r="AG27" s="435"/>
      <c r="AH27" s="435"/>
      <c r="AI27" s="435"/>
      <c r="AJ27" s="465"/>
      <c r="AK27" s="466"/>
      <c r="AL27" s="466"/>
      <c r="AM27" s="466"/>
      <c r="AN27" s="466"/>
      <c r="AO27" s="466"/>
      <c r="AP27" s="467"/>
      <c r="AQ27" s="465"/>
      <c r="AR27" s="466"/>
      <c r="AS27" s="466"/>
      <c r="AT27" s="466"/>
      <c r="AU27" s="466"/>
      <c r="AV27" s="467"/>
      <c r="AW27" s="473"/>
      <c r="AX27" s="473"/>
      <c r="AY27" s="473"/>
      <c r="AZ27" s="473"/>
      <c r="BA27" s="473"/>
      <c r="BB27" s="473"/>
      <c r="BC27" s="473"/>
      <c r="BD27" s="473"/>
      <c r="BE27" s="473"/>
      <c r="BF27" s="473"/>
      <c r="BG27" s="473"/>
      <c r="BH27" s="473"/>
      <c r="BI27" s="473"/>
      <c r="BJ27" s="473"/>
      <c r="BK27" s="473"/>
      <c r="BL27" s="473"/>
      <c r="BM27" s="473"/>
      <c r="BN27" s="473"/>
      <c r="BO27" s="473"/>
      <c r="BP27" s="473"/>
      <c r="BQ27" s="473"/>
      <c r="BR27" s="458"/>
      <c r="BS27" s="458"/>
      <c r="BT27" s="458"/>
      <c r="BU27" s="458"/>
      <c r="BV27" s="458"/>
      <c r="BW27" s="458"/>
      <c r="BX27" s="459"/>
      <c r="BY27" s="9"/>
      <c r="CA27" s="117" t="s">
        <v>436</v>
      </c>
      <c r="CB27" s="113"/>
      <c r="CC27" s="113"/>
      <c r="CD27" s="113"/>
      <c r="CF27" s="9"/>
      <c r="CG27" s="9"/>
      <c r="CH27" s="9"/>
      <c r="CI27" s="518"/>
      <c r="CJ27" s="518"/>
      <c r="CK27" s="518"/>
      <c r="CL27" s="518"/>
      <c r="CM27" s="518"/>
      <c r="CN27" s="518"/>
      <c r="CO27" s="518"/>
      <c r="CP27" s="518"/>
      <c r="CQ27" s="518"/>
      <c r="CR27" s="518"/>
      <c r="CS27" s="518"/>
      <c r="CT27" s="518"/>
      <c r="CU27" s="518"/>
      <c r="CV27" s="518"/>
      <c r="CW27" s="9"/>
      <c r="CX27" s="9"/>
      <c r="CY27" s="9"/>
      <c r="CZ27" s="9"/>
      <c r="DA27" s="9"/>
      <c r="DB27" s="9"/>
      <c r="DC27" s="9"/>
      <c r="DD27" s="9"/>
    </row>
    <row r="28" spans="1:108" s="1" customFormat="1" ht="12.95" customHeight="1" x14ac:dyDescent="0.25">
      <c r="A28" s="435" t="s">
        <v>178</v>
      </c>
      <c r="B28" s="435"/>
      <c r="C28" s="435"/>
      <c r="D28" s="480" t="s">
        <v>269</v>
      </c>
      <c r="E28" s="480"/>
      <c r="F28" s="480"/>
      <c r="G28" s="480"/>
      <c r="H28" s="480"/>
      <c r="I28" s="480"/>
      <c r="J28" s="480"/>
      <c r="K28" s="480"/>
      <c r="L28" s="480"/>
      <c r="M28" s="480"/>
      <c r="N28" s="480"/>
      <c r="O28" s="480"/>
      <c r="P28" s="480"/>
      <c r="Q28" s="480"/>
      <c r="R28" s="480"/>
      <c r="S28" s="480"/>
      <c r="T28" s="480"/>
      <c r="U28" s="480"/>
      <c r="V28" s="480"/>
      <c r="W28" s="480"/>
      <c r="X28" s="480"/>
      <c r="Y28" s="480"/>
      <c r="Z28" s="480"/>
      <c r="AA28" s="481"/>
      <c r="AB28" s="464">
        <v>26422</v>
      </c>
      <c r="AC28" s="435"/>
      <c r="AD28" s="435"/>
      <c r="AE28" s="435"/>
      <c r="AF28" s="435" t="s">
        <v>34</v>
      </c>
      <c r="AG28" s="435"/>
      <c r="AH28" s="435"/>
      <c r="AI28" s="435"/>
      <c r="AJ28" s="465"/>
      <c r="AK28" s="466"/>
      <c r="AL28" s="466"/>
      <c r="AM28" s="466"/>
      <c r="AN28" s="466"/>
      <c r="AO28" s="466"/>
      <c r="AP28" s="467"/>
      <c r="AQ28" s="465"/>
      <c r="AR28" s="466"/>
      <c r="AS28" s="466"/>
      <c r="AT28" s="466"/>
      <c r="AU28" s="466"/>
      <c r="AV28" s="467"/>
      <c r="AW28" s="473"/>
      <c r="AX28" s="473"/>
      <c r="AY28" s="473"/>
      <c r="AZ28" s="473"/>
      <c r="BA28" s="473"/>
      <c r="BB28" s="473"/>
      <c r="BC28" s="473"/>
      <c r="BD28" s="473"/>
      <c r="BE28" s="473"/>
      <c r="BF28" s="473"/>
      <c r="BG28" s="473"/>
      <c r="BH28" s="473"/>
      <c r="BI28" s="473"/>
      <c r="BJ28" s="473"/>
      <c r="BK28" s="473"/>
      <c r="BL28" s="473"/>
      <c r="BM28" s="473"/>
      <c r="BN28" s="473"/>
      <c r="BO28" s="473"/>
      <c r="BP28" s="473"/>
      <c r="BQ28" s="473"/>
      <c r="BR28" s="458"/>
      <c r="BS28" s="458"/>
      <c r="BT28" s="458"/>
      <c r="BU28" s="458"/>
      <c r="BV28" s="458"/>
      <c r="BW28" s="458"/>
      <c r="BX28" s="459"/>
      <c r="BY28" s="9"/>
      <c r="CA28" s="117"/>
      <c r="CB28" s="113"/>
      <c r="CC28" s="113"/>
      <c r="CD28" s="113"/>
      <c r="CF28" s="9"/>
      <c r="CG28" s="9"/>
      <c r="CH28" s="9"/>
      <c r="CI28" s="518"/>
      <c r="CJ28" s="518"/>
      <c r="CK28" s="518"/>
      <c r="CL28" s="518"/>
      <c r="CM28" s="518"/>
      <c r="CN28" s="518"/>
      <c r="CO28" s="518"/>
      <c r="CP28" s="518"/>
      <c r="CQ28" s="518"/>
      <c r="CR28" s="518"/>
      <c r="CS28" s="518"/>
      <c r="CT28" s="518"/>
      <c r="CU28" s="518"/>
      <c r="CV28" s="518"/>
      <c r="CW28" s="9"/>
      <c r="CX28" s="9"/>
      <c r="CY28" s="9"/>
      <c r="CZ28" s="9"/>
      <c r="DA28" s="9"/>
      <c r="DB28" s="9"/>
      <c r="DC28" s="9"/>
      <c r="DD28" s="9"/>
    </row>
    <row r="29" spans="1:108" s="1" customFormat="1" ht="23.1" customHeight="1" x14ac:dyDescent="0.25">
      <c r="A29" s="460" t="s">
        <v>179</v>
      </c>
      <c r="B29" s="460"/>
      <c r="C29" s="460"/>
      <c r="D29" s="505" t="s">
        <v>271</v>
      </c>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464">
        <v>26430</v>
      </c>
      <c r="AC29" s="435"/>
      <c r="AD29" s="435"/>
      <c r="AE29" s="435"/>
      <c r="AF29" s="435" t="s">
        <v>34</v>
      </c>
      <c r="AG29" s="435"/>
      <c r="AH29" s="435"/>
      <c r="AI29" s="435"/>
      <c r="AJ29" s="465"/>
      <c r="AK29" s="466"/>
      <c r="AL29" s="466"/>
      <c r="AM29" s="466"/>
      <c r="AN29" s="466"/>
      <c r="AO29" s="466"/>
      <c r="AP29" s="467"/>
      <c r="AQ29" s="465"/>
      <c r="AR29" s="466"/>
      <c r="AS29" s="466"/>
      <c r="AT29" s="466"/>
      <c r="AU29" s="466"/>
      <c r="AV29" s="467"/>
      <c r="AW29" s="473">
        <f>AW30+AW31</f>
        <v>0</v>
      </c>
      <c r="AX29" s="473"/>
      <c r="AY29" s="473"/>
      <c r="AZ29" s="473"/>
      <c r="BA29" s="473"/>
      <c r="BB29" s="473"/>
      <c r="BC29" s="473"/>
      <c r="BD29" s="473">
        <f t="shared" ref="BD29" si="10">BD30+BD31</f>
        <v>0</v>
      </c>
      <c r="BE29" s="473"/>
      <c r="BF29" s="473"/>
      <c r="BG29" s="473"/>
      <c r="BH29" s="473"/>
      <c r="BI29" s="473"/>
      <c r="BJ29" s="473"/>
      <c r="BK29" s="473">
        <f t="shared" ref="BK29" si="11">BK30+BK31</f>
        <v>0</v>
      </c>
      <c r="BL29" s="473"/>
      <c r="BM29" s="473"/>
      <c r="BN29" s="473"/>
      <c r="BO29" s="473"/>
      <c r="BP29" s="473"/>
      <c r="BQ29" s="473"/>
      <c r="BR29" s="506"/>
      <c r="BS29" s="506"/>
      <c r="BT29" s="506"/>
      <c r="BU29" s="506"/>
      <c r="BV29" s="506"/>
      <c r="BW29" s="506"/>
      <c r="BX29" s="507"/>
      <c r="BY29" s="9"/>
      <c r="CA29" s="117"/>
      <c r="CB29" s="113"/>
      <c r="CC29" s="113"/>
      <c r="CD29" s="113"/>
      <c r="CF29" s="9"/>
      <c r="CG29" s="9"/>
      <c r="CH29" s="9"/>
      <c r="CI29" s="9"/>
      <c r="CJ29" s="9"/>
      <c r="CK29" s="9"/>
      <c r="CL29" s="9"/>
      <c r="CM29" s="9"/>
      <c r="CN29" s="9"/>
      <c r="CO29" s="9"/>
      <c r="CP29" s="9"/>
      <c r="CQ29" s="9"/>
      <c r="CR29" s="9"/>
      <c r="CS29" s="9"/>
      <c r="CT29" s="9"/>
      <c r="CU29" s="9"/>
      <c r="CV29" s="9"/>
      <c r="CW29" s="9"/>
      <c r="CX29" s="9"/>
      <c r="CY29" s="9"/>
      <c r="CZ29" s="9"/>
      <c r="DA29" s="9"/>
      <c r="DB29" s="9"/>
      <c r="DC29" s="9"/>
      <c r="DD29" s="9"/>
    </row>
    <row r="30" spans="1:108" s="1" customFormat="1" ht="23.1" customHeight="1" x14ac:dyDescent="0.25">
      <c r="A30" s="482"/>
      <c r="B30" s="482"/>
      <c r="C30" s="482"/>
      <c r="D30" s="483" t="s">
        <v>270</v>
      </c>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516" t="s">
        <v>241</v>
      </c>
      <c r="AC30" s="460"/>
      <c r="AD30" s="460"/>
      <c r="AE30" s="460"/>
      <c r="AF30" s="460" t="s">
        <v>34</v>
      </c>
      <c r="AG30" s="460"/>
      <c r="AH30" s="460"/>
      <c r="AI30" s="460"/>
      <c r="AJ30" s="465"/>
      <c r="AK30" s="466"/>
      <c r="AL30" s="466"/>
      <c r="AM30" s="466"/>
      <c r="AN30" s="466"/>
      <c r="AO30" s="466"/>
      <c r="AP30" s="467"/>
      <c r="AQ30" s="465"/>
      <c r="AR30" s="466"/>
      <c r="AS30" s="466"/>
      <c r="AT30" s="466"/>
      <c r="AU30" s="466"/>
      <c r="AV30" s="467"/>
      <c r="AW30" s="515">
        <v>0</v>
      </c>
      <c r="AX30" s="515"/>
      <c r="AY30" s="515"/>
      <c r="AZ30" s="515"/>
      <c r="BA30" s="515"/>
      <c r="BB30" s="515"/>
      <c r="BC30" s="515"/>
      <c r="BD30" s="515">
        <v>0</v>
      </c>
      <c r="BE30" s="515"/>
      <c r="BF30" s="515"/>
      <c r="BG30" s="515"/>
      <c r="BH30" s="515"/>
      <c r="BI30" s="515"/>
      <c r="BJ30" s="515"/>
      <c r="BK30" s="515">
        <v>0</v>
      </c>
      <c r="BL30" s="515"/>
      <c r="BM30" s="515"/>
      <c r="BN30" s="515"/>
      <c r="BO30" s="515"/>
      <c r="BP30" s="515"/>
      <c r="BQ30" s="515"/>
      <c r="BR30" s="506"/>
      <c r="BS30" s="506"/>
      <c r="BT30" s="506"/>
      <c r="BU30" s="506"/>
      <c r="BV30" s="506"/>
      <c r="BW30" s="506"/>
      <c r="BX30" s="507"/>
      <c r="BY30" s="9"/>
      <c r="CA30" s="117" t="s">
        <v>437</v>
      </c>
      <c r="CB30" s="113"/>
      <c r="CC30" s="113"/>
      <c r="CD30" s="113"/>
      <c r="CF30" s="9"/>
      <c r="CG30" s="9"/>
      <c r="CH30" s="9"/>
      <c r="CI30" s="9"/>
      <c r="CJ30" s="9"/>
      <c r="CK30" s="9"/>
      <c r="CL30" s="9"/>
      <c r="CM30" s="9"/>
      <c r="CN30" s="9"/>
      <c r="CO30" s="9"/>
      <c r="CP30" s="9"/>
      <c r="CQ30" s="9"/>
      <c r="CR30" s="9"/>
      <c r="CS30" s="9"/>
      <c r="CT30" s="9"/>
      <c r="CU30" s="9"/>
      <c r="CV30" s="9"/>
      <c r="CW30" s="9"/>
      <c r="CX30" s="9"/>
      <c r="CY30" s="9"/>
      <c r="CZ30" s="9"/>
      <c r="DA30" s="9"/>
      <c r="DB30" s="9"/>
      <c r="DC30" s="9"/>
      <c r="DD30" s="9"/>
    </row>
    <row r="31" spans="1:108" s="1" customFormat="1" ht="23.1" customHeight="1" x14ac:dyDescent="0.25">
      <c r="A31" s="482"/>
      <c r="B31" s="482"/>
      <c r="C31" s="482"/>
      <c r="D31" s="483" t="s">
        <v>280</v>
      </c>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516" t="s">
        <v>281</v>
      </c>
      <c r="AC31" s="460"/>
      <c r="AD31" s="460"/>
      <c r="AE31" s="460"/>
      <c r="AF31" s="460" t="s">
        <v>34</v>
      </c>
      <c r="AG31" s="460"/>
      <c r="AH31" s="460"/>
      <c r="AI31" s="460"/>
      <c r="AJ31" s="465"/>
      <c r="AK31" s="466"/>
      <c r="AL31" s="466"/>
      <c r="AM31" s="466"/>
      <c r="AN31" s="466"/>
      <c r="AO31" s="466"/>
      <c r="AP31" s="467"/>
      <c r="AQ31" s="465"/>
      <c r="AR31" s="466"/>
      <c r="AS31" s="466"/>
      <c r="AT31" s="466"/>
      <c r="AU31" s="466"/>
      <c r="AV31" s="467"/>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06"/>
      <c r="BS31" s="506"/>
      <c r="BT31" s="506"/>
      <c r="BU31" s="506"/>
      <c r="BV31" s="506"/>
      <c r="BW31" s="506"/>
      <c r="BX31" s="507"/>
      <c r="BY31" s="9"/>
      <c r="CA31" s="133"/>
      <c r="CB31" s="113"/>
      <c r="CC31" s="113"/>
      <c r="CD31" s="113"/>
      <c r="CF31" s="9"/>
      <c r="CG31" s="9"/>
      <c r="CH31" s="9"/>
      <c r="CI31" s="9"/>
      <c r="CJ31" s="9"/>
      <c r="CK31" s="9"/>
      <c r="CL31" s="9"/>
      <c r="CM31" s="9"/>
      <c r="CN31" s="9"/>
      <c r="CO31" s="9"/>
      <c r="CP31" s="9"/>
      <c r="CQ31" s="9"/>
      <c r="CR31" s="9"/>
      <c r="CS31" s="9"/>
      <c r="CT31" s="9"/>
      <c r="CU31" s="9"/>
      <c r="CV31" s="9"/>
      <c r="CW31" s="9"/>
      <c r="CX31" s="9"/>
      <c r="CY31" s="9"/>
      <c r="CZ31" s="9"/>
      <c r="DA31" s="9"/>
      <c r="DB31" s="9"/>
      <c r="DC31" s="9"/>
      <c r="DD31" s="9"/>
    </row>
    <row r="32" spans="1:108" s="1" customFormat="1" ht="23.1" customHeight="1" x14ac:dyDescent="0.25">
      <c r="A32" s="460" t="s">
        <v>180</v>
      </c>
      <c r="B32" s="460"/>
      <c r="C32" s="460"/>
      <c r="D32" s="503" t="s">
        <v>277</v>
      </c>
      <c r="E32" s="504"/>
      <c r="F32" s="504"/>
      <c r="G32" s="504"/>
      <c r="H32" s="504"/>
      <c r="I32" s="504"/>
      <c r="J32" s="504"/>
      <c r="K32" s="504"/>
      <c r="L32" s="504"/>
      <c r="M32" s="504"/>
      <c r="N32" s="504"/>
      <c r="O32" s="504"/>
      <c r="P32" s="504"/>
      <c r="Q32" s="504"/>
      <c r="R32" s="504"/>
      <c r="S32" s="504"/>
      <c r="T32" s="504"/>
      <c r="U32" s="504"/>
      <c r="V32" s="504"/>
      <c r="W32" s="504"/>
      <c r="X32" s="504"/>
      <c r="Y32" s="504"/>
      <c r="Z32" s="504"/>
      <c r="AA32" s="505"/>
      <c r="AB32" s="464">
        <v>26440</v>
      </c>
      <c r="AC32" s="435"/>
      <c r="AD32" s="435"/>
      <c r="AE32" s="435"/>
      <c r="AF32" s="435" t="s">
        <v>34</v>
      </c>
      <c r="AG32" s="435"/>
      <c r="AH32" s="435"/>
      <c r="AI32" s="435"/>
      <c r="AJ32" s="465"/>
      <c r="AK32" s="466"/>
      <c r="AL32" s="466"/>
      <c r="AM32" s="466"/>
      <c r="AN32" s="466"/>
      <c r="AO32" s="466"/>
      <c r="AP32" s="467"/>
      <c r="AQ32" s="465"/>
      <c r="AR32" s="466"/>
      <c r="AS32" s="466"/>
      <c r="AT32" s="466"/>
      <c r="AU32" s="466"/>
      <c r="AV32" s="467"/>
      <c r="AW32" s="473"/>
      <c r="AX32" s="473"/>
      <c r="AY32" s="473"/>
      <c r="AZ32" s="473"/>
      <c r="BA32" s="473"/>
      <c r="BB32" s="473"/>
      <c r="BC32" s="473"/>
      <c r="BD32" s="515"/>
      <c r="BE32" s="515"/>
      <c r="BF32" s="515"/>
      <c r="BG32" s="515"/>
      <c r="BH32" s="515"/>
      <c r="BI32" s="515"/>
      <c r="BJ32" s="515"/>
      <c r="BK32" s="515"/>
      <c r="BL32" s="515"/>
      <c r="BM32" s="515"/>
      <c r="BN32" s="515"/>
      <c r="BO32" s="515"/>
      <c r="BP32" s="515"/>
      <c r="BQ32" s="515"/>
      <c r="BR32" s="506"/>
      <c r="BS32" s="506"/>
      <c r="BT32" s="506"/>
      <c r="BU32" s="506"/>
      <c r="BV32" s="506"/>
      <c r="BW32" s="506"/>
      <c r="BX32" s="507"/>
      <c r="BY32" s="9"/>
      <c r="CA32" s="133"/>
      <c r="CB32" s="113"/>
      <c r="CC32" s="113"/>
      <c r="CD32" s="113"/>
      <c r="CF32" s="9"/>
      <c r="CG32" s="9"/>
      <c r="CH32" s="9"/>
      <c r="CI32" s="9"/>
      <c r="CJ32" s="9"/>
      <c r="CK32" s="9"/>
      <c r="CL32" s="9"/>
      <c r="CM32" s="9"/>
      <c r="CN32" s="9"/>
      <c r="CO32" s="9"/>
      <c r="CP32" s="9"/>
      <c r="CQ32" s="9"/>
      <c r="CR32" s="9"/>
      <c r="CS32" s="9"/>
      <c r="CT32" s="9"/>
      <c r="CU32" s="9"/>
      <c r="CV32" s="9"/>
      <c r="CW32" s="9"/>
      <c r="CX32" s="9"/>
      <c r="CY32" s="9"/>
      <c r="CZ32" s="9"/>
      <c r="DA32" s="9"/>
      <c r="DB32" s="9"/>
      <c r="DC32" s="9"/>
      <c r="DD32" s="9"/>
    </row>
    <row r="33" spans="1:108" s="1" customFormat="1" ht="23.1" customHeight="1" x14ac:dyDescent="0.25">
      <c r="A33" s="460" t="s">
        <v>181</v>
      </c>
      <c r="B33" s="460"/>
      <c r="C33" s="460"/>
      <c r="D33" s="514" t="s">
        <v>188</v>
      </c>
      <c r="E33" s="480"/>
      <c r="F33" s="480"/>
      <c r="G33" s="480"/>
      <c r="H33" s="480"/>
      <c r="I33" s="480"/>
      <c r="J33" s="480"/>
      <c r="K33" s="480"/>
      <c r="L33" s="480"/>
      <c r="M33" s="480"/>
      <c r="N33" s="480"/>
      <c r="O33" s="480"/>
      <c r="P33" s="480"/>
      <c r="Q33" s="480"/>
      <c r="R33" s="480"/>
      <c r="S33" s="480"/>
      <c r="T33" s="480"/>
      <c r="U33" s="480"/>
      <c r="V33" s="480"/>
      <c r="W33" s="480"/>
      <c r="X33" s="480"/>
      <c r="Y33" s="480"/>
      <c r="Z33" s="480"/>
      <c r="AA33" s="481"/>
      <c r="AB33" s="464">
        <v>26441</v>
      </c>
      <c r="AC33" s="435"/>
      <c r="AD33" s="435"/>
      <c r="AE33" s="435"/>
      <c r="AF33" s="435" t="s">
        <v>34</v>
      </c>
      <c r="AG33" s="435"/>
      <c r="AH33" s="435"/>
      <c r="AI33" s="435"/>
      <c r="AJ33" s="465"/>
      <c r="AK33" s="466"/>
      <c r="AL33" s="466"/>
      <c r="AM33" s="466"/>
      <c r="AN33" s="466"/>
      <c r="AO33" s="466"/>
      <c r="AP33" s="467"/>
      <c r="AQ33" s="465"/>
      <c r="AR33" s="466"/>
      <c r="AS33" s="466"/>
      <c r="AT33" s="466"/>
      <c r="AU33" s="466"/>
      <c r="AV33" s="467"/>
      <c r="AW33" s="473"/>
      <c r="AX33" s="473"/>
      <c r="AY33" s="473"/>
      <c r="AZ33" s="473"/>
      <c r="BA33" s="473"/>
      <c r="BB33" s="473"/>
      <c r="BC33" s="473"/>
      <c r="BD33" s="515"/>
      <c r="BE33" s="515"/>
      <c r="BF33" s="515"/>
      <c r="BG33" s="515"/>
      <c r="BH33" s="515"/>
      <c r="BI33" s="515"/>
      <c r="BJ33" s="515"/>
      <c r="BK33" s="515"/>
      <c r="BL33" s="515"/>
      <c r="BM33" s="515"/>
      <c r="BN33" s="515"/>
      <c r="BO33" s="515"/>
      <c r="BP33" s="515"/>
      <c r="BQ33" s="515"/>
      <c r="BR33" s="506"/>
      <c r="BS33" s="506"/>
      <c r="BT33" s="506"/>
      <c r="BU33" s="506"/>
      <c r="BV33" s="506"/>
      <c r="BW33" s="506"/>
      <c r="BX33" s="507"/>
      <c r="BY33" s="9"/>
      <c r="CA33" s="133"/>
      <c r="CB33" s="113"/>
      <c r="CC33" s="113"/>
      <c r="CD33" s="113"/>
      <c r="CF33" s="9"/>
      <c r="CG33" s="9"/>
      <c r="CH33" s="9"/>
      <c r="CI33" s="9"/>
      <c r="CJ33" s="9"/>
      <c r="CK33" s="9"/>
      <c r="CL33" s="9"/>
      <c r="CM33" s="9"/>
      <c r="CN33" s="9"/>
      <c r="CO33" s="9"/>
      <c r="CP33" s="9"/>
      <c r="CQ33" s="9"/>
      <c r="CR33" s="9"/>
      <c r="CS33" s="9"/>
      <c r="CT33" s="9"/>
      <c r="CU33" s="9"/>
      <c r="CV33" s="9"/>
      <c r="CW33" s="9"/>
      <c r="CX33" s="9"/>
      <c r="CY33" s="9"/>
      <c r="CZ33" s="9"/>
      <c r="DA33" s="9"/>
      <c r="DB33" s="9"/>
      <c r="DC33" s="9"/>
      <c r="DD33" s="9"/>
    </row>
    <row r="34" spans="1:108" s="1" customFormat="1" ht="21.75" customHeight="1" x14ac:dyDescent="0.25">
      <c r="A34" s="460" t="s">
        <v>182</v>
      </c>
      <c r="B34" s="460"/>
      <c r="C34" s="460"/>
      <c r="D34" s="479" t="s">
        <v>269</v>
      </c>
      <c r="E34" s="480"/>
      <c r="F34" s="480"/>
      <c r="G34" s="480"/>
      <c r="H34" s="480"/>
      <c r="I34" s="480"/>
      <c r="J34" s="480"/>
      <c r="K34" s="480"/>
      <c r="L34" s="480"/>
      <c r="M34" s="480"/>
      <c r="N34" s="480"/>
      <c r="O34" s="480"/>
      <c r="P34" s="480"/>
      <c r="Q34" s="480"/>
      <c r="R34" s="480"/>
      <c r="S34" s="480"/>
      <c r="T34" s="480"/>
      <c r="U34" s="480"/>
      <c r="V34" s="480"/>
      <c r="W34" s="480"/>
      <c r="X34" s="480"/>
      <c r="Y34" s="480"/>
      <c r="Z34" s="480"/>
      <c r="AA34" s="481"/>
      <c r="AB34" s="464">
        <v>26442</v>
      </c>
      <c r="AC34" s="435"/>
      <c r="AD34" s="435"/>
      <c r="AE34" s="435"/>
      <c r="AF34" s="435" t="s">
        <v>34</v>
      </c>
      <c r="AG34" s="435"/>
      <c r="AH34" s="435"/>
      <c r="AI34" s="435"/>
      <c r="AJ34" s="508"/>
      <c r="AK34" s="509"/>
      <c r="AL34" s="509"/>
      <c r="AM34" s="509"/>
      <c r="AN34" s="509"/>
      <c r="AO34" s="509"/>
      <c r="AP34" s="510"/>
      <c r="AQ34" s="508"/>
      <c r="AR34" s="509"/>
      <c r="AS34" s="509"/>
      <c r="AT34" s="509"/>
      <c r="AU34" s="509"/>
      <c r="AV34" s="510"/>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2"/>
      <c r="BS34" s="512"/>
      <c r="BT34" s="512"/>
      <c r="BU34" s="512"/>
      <c r="BV34" s="512"/>
      <c r="BW34" s="512"/>
      <c r="BX34" s="513"/>
      <c r="BY34" s="9"/>
      <c r="CA34" s="117"/>
      <c r="CB34" s="113"/>
      <c r="CC34" s="113"/>
      <c r="CD34" s="113"/>
    </row>
    <row r="35" spans="1:108" s="1" customFormat="1" ht="12.95" customHeight="1" x14ac:dyDescent="0.25">
      <c r="A35" s="435" t="s">
        <v>183</v>
      </c>
      <c r="B35" s="435"/>
      <c r="C35" s="435"/>
      <c r="D35" s="503" t="s">
        <v>190</v>
      </c>
      <c r="E35" s="504"/>
      <c r="F35" s="504"/>
      <c r="G35" s="504"/>
      <c r="H35" s="504"/>
      <c r="I35" s="504"/>
      <c r="J35" s="504"/>
      <c r="K35" s="504"/>
      <c r="L35" s="504"/>
      <c r="M35" s="504"/>
      <c r="N35" s="504"/>
      <c r="O35" s="504"/>
      <c r="P35" s="504"/>
      <c r="Q35" s="504"/>
      <c r="R35" s="504"/>
      <c r="S35" s="504"/>
      <c r="T35" s="504"/>
      <c r="U35" s="504"/>
      <c r="V35" s="504"/>
      <c r="W35" s="504"/>
      <c r="X35" s="504"/>
      <c r="Y35" s="504"/>
      <c r="Z35" s="504"/>
      <c r="AA35" s="505"/>
      <c r="AB35" s="464">
        <v>26450</v>
      </c>
      <c r="AC35" s="435"/>
      <c r="AD35" s="435"/>
      <c r="AE35" s="435"/>
      <c r="AF35" s="435" t="s">
        <v>34</v>
      </c>
      <c r="AG35" s="435"/>
      <c r="AH35" s="435"/>
      <c r="AI35" s="435"/>
      <c r="AJ35" s="465"/>
      <c r="AK35" s="466"/>
      <c r="AL35" s="466"/>
      <c r="AM35" s="466"/>
      <c r="AN35" s="466"/>
      <c r="AO35" s="466"/>
      <c r="AP35" s="467"/>
      <c r="AQ35" s="465"/>
      <c r="AR35" s="466"/>
      <c r="AS35" s="466"/>
      <c r="AT35" s="466"/>
      <c r="AU35" s="466"/>
      <c r="AV35" s="467"/>
      <c r="AW35" s="473">
        <f>AW36</f>
        <v>550000</v>
      </c>
      <c r="AX35" s="473"/>
      <c r="AY35" s="473"/>
      <c r="AZ35" s="473"/>
      <c r="BA35" s="473"/>
      <c r="BB35" s="473"/>
      <c r="BC35" s="473"/>
      <c r="BD35" s="473">
        <f t="shared" ref="BD35" si="12">BD36</f>
        <v>0</v>
      </c>
      <c r="BE35" s="473"/>
      <c r="BF35" s="473"/>
      <c r="BG35" s="473"/>
      <c r="BH35" s="473"/>
      <c r="BI35" s="473"/>
      <c r="BJ35" s="473"/>
      <c r="BK35" s="473">
        <f t="shared" ref="BK35" si="13">BK36</f>
        <v>0</v>
      </c>
      <c r="BL35" s="473"/>
      <c r="BM35" s="473"/>
      <c r="BN35" s="473"/>
      <c r="BO35" s="473"/>
      <c r="BP35" s="473"/>
      <c r="BQ35" s="473"/>
      <c r="BR35" s="458"/>
      <c r="BS35" s="458"/>
      <c r="BT35" s="458"/>
      <c r="BU35" s="458"/>
      <c r="BV35" s="458"/>
      <c r="BW35" s="458"/>
      <c r="BX35" s="459"/>
      <c r="BY35" s="9"/>
      <c r="CA35" s="117"/>
      <c r="CB35" s="113"/>
      <c r="CC35" s="113"/>
      <c r="CD35" s="113"/>
    </row>
    <row r="36" spans="1:108" s="1" customFormat="1" ht="23.1" customHeight="1" x14ac:dyDescent="0.25">
      <c r="A36" s="475" t="s">
        <v>184</v>
      </c>
      <c r="B36" s="475"/>
      <c r="C36" s="475"/>
      <c r="D36" s="494" t="s">
        <v>188</v>
      </c>
      <c r="E36" s="495"/>
      <c r="F36" s="495"/>
      <c r="G36" s="495"/>
      <c r="H36" s="495"/>
      <c r="I36" s="495"/>
      <c r="J36" s="495"/>
      <c r="K36" s="495"/>
      <c r="L36" s="495"/>
      <c r="M36" s="495"/>
      <c r="N36" s="495"/>
      <c r="O36" s="495"/>
      <c r="P36" s="495"/>
      <c r="Q36" s="495"/>
      <c r="R36" s="495"/>
      <c r="S36" s="495"/>
      <c r="T36" s="495"/>
      <c r="U36" s="495"/>
      <c r="V36" s="495"/>
      <c r="W36" s="495"/>
      <c r="X36" s="495"/>
      <c r="Y36" s="495"/>
      <c r="Z36" s="495"/>
      <c r="AA36" s="496"/>
      <c r="AB36" s="497">
        <v>26451</v>
      </c>
      <c r="AC36" s="498"/>
      <c r="AD36" s="498"/>
      <c r="AE36" s="498"/>
      <c r="AF36" s="498" t="s">
        <v>34</v>
      </c>
      <c r="AG36" s="498"/>
      <c r="AH36" s="498"/>
      <c r="AI36" s="498"/>
      <c r="AJ36" s="465"/>
      <c r="AK36" s="466"/>
      <c r="AL36" s="466"/>
      <c r="AM36" s="466"/>
      <c r="AN36" s="466"/>
      <c r="AO36" s="466"/>
      <c r="AP36" s="467"/>
      <c r="AQ36" s="465"/>
      <c r="AR36" s="466"/>
      <c r="AS36" s="466"/>
      <c r="AT36" s="466"/>
      <c r="AU36" s="466"/>
      <c r="AV36" s="467"/>
      <c r="AW36" s="499">
        <v>550000</v>
      </c>
      <c r="AX36" s="499"/>
      <c r="AY36" s="499"/>
      <c r="AZ36" s="499"/>
      <c r="BA36" s="499"/>
      <c r="BB36" s="499"/>
      <c r="BC36" s="499"/>
      <c r="BD36" s="500">
        <v>0</v>
      </c>
      <c r="BE36" s="500"/>
      <c r="BF36" s="500"/>
      <c r="BG36" s="500"/>
      <c r="BH36" s="500"/>
      <c r="BI36" s="500"/>
      <c r="BJ36" s="500"/>
      <c r="BK36" s="500">
        <v>0</v>
      </c>
      <c r="BL36" s="500"/>
      <c r="BM36" s="500"/>
      <c r="BN36" s="500"/>
      <c r="BO36" s="500"/>
      <c r="BP36" s="500"/>
      <c r="BQ36" s="500"/>
      <c r="BR36" s="501"/>
      <c r="BS36" s="501"/>
      <c r="BT36" s="501"/>
      <c r="BU36" s="501"/>
      <c r="BV36" s="501"/>
      <c r="BW36" s="501"/>
      <c r="BX36" s="502"/>
      <c r="BY36" s="9"/>
      <c r="CA36" s="117" t="s">
        <v>485</v>
      </c>
      <c r="CB36" s="113"/>
      <c r="CC36" s="113"/>
      <c r="CD36" s="113"/>
    </row>
    <row r="37" spans="1:108" s="1" customFormat="1" ht="23.1" customHeight="1" x14ac:dyDescent="0.25">
      <c r="A37" s="482" t="s">
        <v>295</v>
      </c>
      <c r="B37" s="482"/>
      <c r="C37" s="482"/>
      <c r="D37" s="483" t="s">
        <v>270</v>
      </c>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64" t="s">
        <v>242</v>
      </c>
      <c r="AC37" s="435"/>
      <c r="AD37" s="435"/>
      <c r="AE37" s="435"/>
      <c r="AF37" s="435" t="s">
        <v>34</v>
      </c>
      <c r="AG37" s="435"/>
      <c r="AH37" s="435"/>
      <c r="AI37" s="435"/>
      <c r="AJ37" s="465"/>
      <c r="AK37" s="466"/>
      <c r="AL37" s="466"/>
      <c r="AM37" s="466"/>
      <c r="AN37" s="466"/>
      <c r="AO37" s="466"/>
      <c r="AP37" s="467"/>
      <c r="AQ37" s="465"/>
      <c r="AR37" s="466"/>
      <c r="AS37" s="466"/>
      <c r="AT37" s="466"/>
      <c r="AU37" s="466"/>
      <c r="AV37" s="467"/>
      <c r="AW37" s="473"/>
      <c r="AX37" s="473"/>
      <c r="AY37" s="473"/>
      <c r="AZ37" s="473"/>
      <c r="BA37" s="473"/>
      <c r="BB37" s="473"/>
      <c r="BC37" s="473"/>
      <c r="BD37" s="473"/>
      <c r="BE37" s="473"/>
      <c r="BF37" s="473"/>
      <c r="BG37" s="473"/>
      <c r="BH37" s="473"/>
      <c r="BI37" s="473"/>
      <c r="BJ37" s="473"/>
      <c r="BK37" s="473"/>
      <c r="BL37" s="473"/>
      <c r="BM37" s="473"/>
      <c r="BN37" s="473"/>
      <c r="BO37" s="473"/>
      <c r="BP37" s="473"/>
      <c r="BQ37" s="473"/>
      <c r="BR37" s="458"/>
      <c r="BS37" s="458"/>
      <c r="BT37" s="458"/>
      <c r="BU37" s="458"/>
      <c r="BV37" s="458"/>
      <c r="BW37" s="458"/>
      <c r="BX37" s="459"/>
      <c r="BY37" s="9"/>
      <c r="CA37" s="117"/>
      <c r="CB37" s="113"/>
      <c r="CC37" s="113"/>
      <c r="CD37" s="113"/>
    </row>
    <row r="38" spans="1:108" s="1" customFormat="1" ht="23.1" customHeight="1" x14ac:dyDescent="0.25">
      <c r="A38" s="482" t="s">
        <v>296</v>
      </c>
      <c r="B38" s="482"/>
      <c r="C38" s="482"/>
      <c r="D38" s="483" t="s">
        <v>270</v>
      </c>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64" t="s">
        <v>282</v>
      </c>
      <c r="AC38" s="435"/>
      <c r="AD38" s="435"/>
      <c r="AE38" s="435"/>
      <c r="AF38" s="485">
        <v>1111</v>
      </c>
      <c r="AG38" s="486"/>
      <c r="AH38" s="486"/>
      <c r="AI38" s="487"/>
      <c r="AJ38" s="140"/>
      <c r="AK38" s="141"/>
      <c r="AL38" s="141"/>
      <c r="AM38" s="141"/>
      <c r="AN38" s="141"/>
      <c r="AO38" s="141"/>
      <c r="AP38" s="142"/>
      <c r="AQ38" s="140"/>
      <c r="AR38" s="141"/>
      <c r="AS38" s="141"/>
      <c r="AT38" s="141"/>
      <c r="AU38" s="141"/>
      <c r="AV38" s="142"/>
      <c r="AW38" s="488"/>
      <c r="AX38" s="489"/>
      <c r="AY38" s="489"/>
      <c r="AZ38" s="489"/>
      <c r="BA38" s="489"/>
      <c r="BB38" s="489"/>
      <c r="BC38" s="490"/>
      <c r="BD38" s="488"/>
      <c r="BE38" s="489"/>
      <c r="BF38" s="489"/>
      <c r="BG38" s="489"/>
      <c r="BH38" s="489"/>
      <c r="BI38" s="489"/>
      <c r="BJ38" s="490"/>
      <c r="BK38" s="488"/>
      <c r="BL38" s="489"/>
      <c r="BM38" s="489"/>
      <c r="BN38" s="489"/>
      <c r="BO38" s="489"/>
      <c r="BP38" s="489"/>
      <c r="BQ38" s="490"/>
      <c r="BR38" s="491"/>
      <c r="BS38" s="492"/>
      <c r="BT38" s="492"/>
      <c r="BU38" s="492"/>
      <c r="BV38" s="492"/>
      <c r="BW38" s="492"/>
      <c r="BX38" s="493"/>
      <c r="BY38" s="9"/>
      <c r="CA38" s="117"/>
      <c r="CB38" s="113"/>
      <c r="CC38" s="113"/>
      <c r="CD38" s="113"/>
    </row>
    <row r="39" spans="1:108" s="1" customFormat="1" ht="23.1" customHeight="1" x14ac:dyDescent="0.25">
      <c r="A39" s="482" t="s">
        <v>298</v>
      </c>
      <c r="B39" s="482"/>
      <c r="C39" s="482"/>
      <c r="D39" s="483" t="s">
        <v>270</v>
      </c>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64" t="s">
        <v>297</v>
      </c>
      <c r="AC39" s="435"/>
      <c r="AD39" s="435"/>
      <c r="AE39" s="435"/>
      <c r="AF39" s="485">
        <v>1112</v>
      </c>
      <c r="AG39" s="486"/>
      <c r="AH39" s="486"/>
      <c r="AI39" s="487"/>
      <c r="AJ39" s="140"/>
      <c r="AK39" s="141"/>
      <c r="AL39" s="141"/>
      <c r="AM39" s="141"/>
      <c r="AN39" s="141"/>
      <c r="AO39" s="141"/>
      <c r="AP39" s="142"/>
      <c r="AQ39" s="140"/>
      <c r="AR39" s="141"/>
      <c r="AS39" s="141"/>
      <c r="AT39" s="141"/>
      <c r="AU39" s="141"/>
      <c r="AV39" s="142"/>
      <c r="AW39" s="488"/>
      <c r="AX39" s="489"/>
      <c r="AY39" s="489"/>
      <c r="AZ39" s="489"/>
      <c r="BA39" s="489"/>
      <c r="BB39" s="489"/>
      <c r="BC39" s="490"/>
      <c r="BD39" s="488"/>
      <c r="BE39" s="489"/>
      <c r="BF39" s="489"/>
      <c r="BG39" s="489"/>
      <c r="BH39" s="489"/>
      <c r="BI39" s="489"/>
      <c r="BJ39" s="490"/>
      <c r="BK39" s="488"/>
      <c r="BL39" s="489"/>
      <c r="BM39" s="489"/>
      <c r="BN39" s="489"/>
      <c r="BO39" s="489"/>
      <c r="BP39" s="489"/>
      <c r="BQ39" s="490"/>
      <c r="BR39" s="491"/>
      <c r="BS39" s="492"/>
      <c r="BT39" s="492"/>
      <c r="BU39" s="492"/>
      <c r="BV39" s="492"/>
      <c r="BW39" s="492"/>
      <c r="BX39" s="493"/>
      <c r="BY39" s="9"/>
      <c r="CA39" s="117"/>
      <c r="CB39" s="113"/>
      <c r="CC39" s="113"/>
      <c r="CD39" s="113"/>
    </row>
    <row r="40" spans="1:108" s="1" customFormat="1" ht="23.1" customHeight="1" x14ac:dyDescent="0.25">
      <c r="A40" s="482"/>
      <c r="B40" s="482"/>
      <c r="C40" s="482"/>
      <c r="D40" s="483" t="s">
        <v>280</v>
      </c>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64" t="s">
        <v>282</v>
      </c>
      <c r="AC40" s="435"/>
      <c r="AD40" s="435"/>
      <c r="AE40" s="435"/>
      <c r="AF40" s="435" t="s">
        <v>34</v>
      </c>
      <c r="AG40" s="435"/>
      <c r="AH40" s="435"/>
      <c r="AI40" s="435"/>
      <c r="AJ40" s="465"/>
      <c r="AK40" s="466"/>
      <c r="AL40" s="466"/>
      <c r="AM40" s="466"/>
      <c r="AN40" s="466"/>
      <c r="AO40" s="466"/>
      <c r="AP40" s="467"/>
      <c r="AQ40" s="465"/>
      <c r="AR40" s="466"/>
      <c r="AS40" s="466"/>
      <c r="AT40" s="466"/>
      <c r="AU40" s="466"/>
      <c r="AV40" s="467"/>
      <c r="AW40" s="473"/>
      <c r="AX40" s="473"/>
      <c r="AY40" s="473"/>
      <c r="AZ40" s="473"/>
      <c r="BA40" s="473"/>
      <c r="BB40" s="473"/>
      <c r="BC40" s="473"/>
      <c r="BD40" s="473"/>
      <c r="BE40" s="473"/>
      <c r="BF40" s="473"/>
      <c r="BG40" s="473"/>
      <c r="BH40" s="473"/>
      <c r="BI40" s="473"/>
      <c r="BJ40" s="473"/>
      <c r="BK40" s="473"/>
      <c r="BL40" s="473"/>
      <c r="BM40" s="473"/>
      <c r="BN40" s="473"/>
      <c r="BO40" s="473"/>
      <c r="BP40" s="473"/>
      <c r="BQ40" s="473"/>
      <c r="BR40" s="458"/>
      <c r="BS40" s="458"/>
      <c r="BT40" s="458"/>
      <c r="BU40" s="458"/>
      <c r="BV40" s="458"/>
      <c r="BW40" s="458"/>
      <c r="BX40" s="459"/>
      <c r="BY40" s="9"/>
      <c r="CA40" s="117"/>
      <c r="CB40" s="113">
        <v>2023</v>
      </c>
      <c r="CC40" s="113">
        <v>2024</v>
      </c>
      <c r="CD40" s="113">
        <v>2025</v>
      </c>
    </row>
    <row r="41" spans="1:108" s="1" customFormat="1" ht="12.95" customHeight="1" x14ac:dyDescent="0.25">
      <c r="A41" s="435" t="s">
        <v>185</v>
      </c>
      <c r="B41" s="435"/>
      <c r="C41" s="435"/>
      <c r="D41" s="479" t="s">
        <v>189</v>
      </c>
      <c r="E41" s="480"/>
      <c r="F41" s="480"/>
      <c r="G41" s="480"/>
      <c r="H41" s="480"/>
      <c r="I41" s="480"/>
      <c r="J41" s="480"/>
      <c r="K41" s="480"/>
      <c r="L41" s="480"/>
      <c r="M41" s="480"/>
      <c r="N41" s="480"/>
      <c r="O41" s="480"/>
      <c r="P41" s="480"/>
      <c r="Q41" s="480"/>
      <c r="R41" s="480"/>
      <c r="S41" s="480"/>
      <c r="T41" s="480"/>
      <c r="U41" s="480"/>
      <c r="V41" s="480"/>
      <c r="W41" s="480"/>
      <c r="X41" s="480"/>
      <c r="Y41" s="480"/>
      <c r="Z41" s="480"/>
      <c r="AA41" s="481"/>
      <c r="AB41" s="464">
        <v>26452</v>
      </c>
      <c r="AC41" s="435"/>
      <c r="AD41" s="435"/>
      <c r="AE41" s="435"/>
      <c r="AF41" s="435" t="s">
        <v>34</v>
      </c>
      <c r="AG41" s="435"/>
      <c r="AH41" s="435"/>
      <c r="AI41" s="435"/>
      <c r="AJ41" s="465"/>
      <c r="AK41" s="466"/>
      <c r="AL41" s="466"/>
      <c r="AM41" s="466"/>
      <c r="AN41" s="466"/>
      <c r="AO41" s="466"/>
      <c r="AP41" s="467"/>
      <c r="AQ41" s="465"/>
      <c r="AR41" s="466"/>
      <c r="AS41" s="466"/>
      <c r="AT41" s="466"/>
      <c r="AU41" s="466"/>
      <c r="AV41" s="467"/>
      <c r="AW41" s="473"/>
      <c r="AX41" s="473"/>
      <c r="AY41" s="473"/>
      <c r="AZ41" s="473"/>
      <c r="BA41" s="473"/>
      <c r="BB41" s="473"/>
      <c r="BC41" s="473"/>
      <c r="BD41" s="473"/>
      <c r="BE41" s="473"/>
      <c r="BF41" s="473"/>
      <c r="BG41" s="473"/>
      <c r="BH41" s="473"/>
      <c r="BI41" s="473"/>
      <c r="BJ41" s="473"/>
      <c r="BK41" s="473"/>
      <c r="BL41" s="473"/>
      <c r="BM41" s="473"/>
      <c r="BN41" s="473"/>
      <c r="BO41" s="473"/>
      <c r="BP41" s="473"/>
      <c r="BQ41" s="473"/>
      <c r="BR41" s="458"/>
      <c r="BS41" s="458"/>
      <c r="BT41" s="458"/>
      <c r="BU41" s="458"/>
      <c r="BV41" s="458"/>
      <c r="BW41" s="458"/>
      <c r="BX41" s="459"/>
      <c r="BY41" s="9"/>
      <c r="CA41" s="117"/>
      <c r="CB41" s="113"/>
      <c r="CC41" s="113"/>
      <c r="CD41" s="113"/>
    </row>
    <row r="42" spans="1:108" s="1" customFormat="1" ht="45.95" customHeight="1" x14ac:dyDescent="0.25">
      <c r="A42" s="475" t="s">
        <v>186</v>
      </c>
      <c r="B42" s="475"/>
      <c r="C42" s="475"/>
      <c r="D42" s="476" t="s">
        <v>284</v>
      </c>
      <c r="E42" s="477"/>
      <c r="F42" s="477"/>
      <c r="G42" s="477"/>
      <c r="H42" s="477"/>
      <c r="I42" s="477"/>
      <c r="J42" s="477"/>
      <c r="K42" s="477"/>
      <c r="L42" s="477"/>
      <c r="M42" s="477"/>
      <c r="N42" s="477"/>
      <c r="O42" s="477"/>
      <c r="P42" s="477"/>
      <c r="Q42" s="477"/>
      <c r="R42" s="477"/>
      <c r="S42" s="477"/>
      <c r="T42" s="477"/>
      <c r="U42" s="477"/>
      <c r="V42" s="477"/>
      <c r="W42" s="477"/>
      <c r="X42" s="477"/>
      <c r="Y42" s="477"/>
      <c r="Z42" s="477"/>
      <c r="AA42" s="478"/>
      <c r="AB42" s="464">
        <v>26500</v>
      </c>
      <c r="AC42" s="435"/>
      <c r="AD42" s="435"/>
      <c r="AE42" s="435"/>
      <c r="AF42" s="435" t="s">
        <v>34</v>
      </c>
      <c r="AG42" s="435"/>
      <c r="AH42" s="435"/>
      <c r="AI42" s="435"/>
      <c r="AJ42" s="465"/>
      <c r="AK42" s="466"/>
      <c r="AL42" s="466"/>
      <c r="AM42" s="466"/>
      <c r="AN42" s="466"/>
      <c r="AO42" s="466"/>
      <c r="AP42" s="467"/>
      <c r="AQ42" s="465"/>
      <c r="AR42" s="466"/>
      <c r="AS42" s="466"/>
      <c r="AT42" s="466"/>
      <c r="AU42" s="466"/>
      <c r="AV42" s="467"/>
      <c r="AW42" s="473">
        <f>AW20+AW25+AW35</f>
        <v>2803400</v>
      </c>
      <c r="AX42" s="473"/>
      <c r="AY42" s="473"/>
      <c r="AZ42" s="473"/>
      <c r="BA42" s="473"/>
      <c r="BB42" s="473"/>
      <c r="BC42" s="473"/>
      <c r="BD42" s="473">
        <f t="shared" ref="BD42" si="14">BD20+BD25+BD35</f>
        <v>618400</v>
      </c>
      <c r="BE42" s="473"/>
      <c r="BF42" s="473"/>
      <c r="BG42" s="473"/>
      <c r="BH42" s="473"/>
      <c r="BI42" s="473"/>
      <c r="BJ42" s="473"/>
      <c r="BK42" s="473">
        <f t="shared" ref="BK42" si="15">BK20+BK25+BK35</f>
        <v>271300</v>
      </c>
      <c r="BL42" s="473"/>
      <c r="BM42" s="473"/>
      <c r="BN42" s="473"/>
      <c r="BO42" s="473"/>
      <c r="BP42" s="473"/>
      <c r="BQ42" s="473"/>
      <c r="BR42" s="458"/>
      <c r="BS42" s="458"/>
      <c r="BT42" s="458"/>
      <c r="BU42" s="458"/>
      <c r="BV42" s="458"/>
      <c r="BW42" s="458"/>
      <c r="BX42" s="459"/>
      <c r="BY42" s="9"/>
      <c r="CA42" s="117"/>
      <c r="CB42" s="114">
        <f>AW7-AW42</f>
        <v>0</v>
      </c>
      <c r="CC42" s="114">
        <f>BD7-BD42</f>
        <v>0</v>
      </c>
      <c r="CD42" s="114">
        <f>BK7-BK42</f>
        <v>0</v>
      </c>
    </row>
    <row r="43" spans="1:108" s="1" customFormat="1" ht="12.95" customHeight="1" x14ac:dyDescent="0.25">
      <c r="A43" s="460"/>
      <c r="B43" s="460"/>
      <c r="C43" s="460"/>
      <c r="D43" s="470" t="s">
        <v>191</v>
      </c>
      <c r="E43" s="471"/>
      <c r="F43" s="471"/>
      <c r="G43" s="471"/>
      <c r="H43" s="471"/>
      <c r="I43" s="471"/>
      <c r="J43" s="471"/>
      <c r="K43" s="471"/>
      <c r="L43" s="471"/>
      <c r="M43" s="471"/>
      <c r="N43" s="471"/>
      <c r="O43" s="471"/>
      <c r="P43" s="471"/>
      <c r="Q43" s="471"/>
      <c r="R43" s="471"/>
      <c r="S43" s="471"/>
      <c r="T43" s="471"/>
      <c r="U43" s="471"/>
      <c r="V43" s="471"/>
      <c r="W43" s="471"/>
      <c r="X43" s="471"/>
      <c r="Y43" s="471"/>
      <c r="Z43" s="471"/>
      <c r="AA43" s="472"/>
      <c r="AB43" s="464">
        <v>26510</v>
      </c>
      <c r="AC43" s="435"/>
      <c r="AD43" s="435"/>
      <c r="AE43" s="435"/>
      <c r="AF43" s="435"/>
      <c r="AG43" s="435"/>
      <c r="AH43" s="435"/>
      <c r="AI43" s="435"/>
      <c r="AJ43" s="465"/>
      <c r="AK43" s="466"/>
      <c r="AL43" s="466"/>
      <c r="AM43" s="466"/>
      <c r="AN43" s="466"/>
      <c r="AO43" s="466"/>
      <c r="AP43" s="467"/>
      <c r="AQ43" s="465"/>
      <c r="AR43" s="466"/>
      <c r="AS43" s="466"/>
      <c r="AT43" s="466"/>
      <c r="AU43" s="466"/>
      <c r="AV43" s="467"/>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58"/>
      <c r="BS43" s="458"/>
      <c r="BT43" s="458"/>
      <c r="BU43" s="458"/>
      <c r="BV43" s="458"/>
      <c r="BW43" s="458"/>
      <c r="BX43" s="459"/>
      <c r="BY43" s="9"/>
      <c r="CA43" s="117"/>
      <c r="CB43" s="113"/>
      <c r="CC43" s="113"/>
      <c r="CD43" s="113"/>
    </row>
    <row r="44" spans="1:108" s="1" customFormat="1" ht="45.95" customHeight="1" x14ac:dyDescent="0.25">
      <c r="A44" s="460" t="s">
        <v>187</v>
      </c>
      <c r="B44" s="460"/>
      <c r="C44" s="460"/>
      <c r="D44" s="461" t="s">
        <v>192</v>
      </c>
      <c r="E44" s="462"/>
      <c r="F44" s="462"/>
      <c r="G44" s="462"/>
      <c r="H44" s="462"/>
      <c r="I44" s="462"/>
      <c r="J44" s="462"/>
      <c r="K44" s="462"/>
      <c r="L44" s="462"/>
      <c r="M44" s="462"/>
      <c r="N44" s="462"/>
      <c r="O44" s="462"/>
      <c r="P44" s="462"/>
      <c r="Q44" s="462"/>
      <c r="R44" s="462"/>
      <c r="S44" s="462"/>
      <c r="T44" s="462"/>
      <c r="U44" s="462"/>
      <c r="V44" s="462"/>
      <c r="W44" s="462"/>
      <c r="X44" s="462"/>
      <c r="Y44" s="462"/>
      <c r="Z44" s="462"/>
      <c r="AA44" s="463"/>
      <c r="AB44" s="464">
        <v>26600</v>
      </c>
      <c r="AC44" s="435"/>
      <c r="AD44" s="435"/>
      <c r="AE44" s="435"/>
      <c r="AF44" s="435" t="s">
        <v>34</v>
      </c>
      <c r="AG44" s="435"/>
      <c r="AH44" s="435"/>
      <c r="AI44" s="435"/>
      <c r="AJ44" s="465"/>
      <c r="AK44" s="466"/>
      <c r="AL44" s="466"/>
      <c r="AM44" s="466"/>
      <c r="AN44" s="466"/>
      <c r="AO44" s="466"/>
      <c r="AP44" s="467"/>
      <c r="AQ44" s="465"/>
      <c r="AR44" s="466"/>
      <c r="AS44" s="466"/>
      <c r="AT44" s="466"/>
      <c r="AU44" s="466"/>
      <c r="AV44" s="467"/>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58"/>
      <c r="BS44" s="458"/>
      <c r="BT44" s="458"/>
      <c r="BU44" s="458"/>
      <c r="BV44" s="458"/>
      <c r="BW44" s="458"/>
      <c r="BX44" s="459"/>
      <c r="BY44" s="9"/>
      <c r="CA44" s="117"/>
      <c r="CB44" s="113"/>
      <c r="CC44" s="113"/>
      <c r="CD44" s="113"/>
    </row>
    <row r="45" spans="1:108" s="1" customFormat="1" ht="12.95" customHeight="1" thickBot="1" x14ac:dyDescent="0.3">
      <c r="A45" s="435"/>
      <c r="B45" s="435"/>
      <c r="C45" s="435"/>
      <c r="D45" s="461" t="s">
        <v>191</v>
      </c>
      <c r="E45" s="462"/>
      <c r="F45" s="462"/>
      <c r="G45" s="462"/>
      <c r="H45" s="462"/>
      <c r="I45" s="462"/>
      <c r="J45" s="462"/>
      <c r="K45" s="462"/>
      <c r="L45" s="462"/>
      <c r="M45" s="462"/>
      <c r="N45" s="462"/>
      <c r="O45" s="462"/>
      <c r="P45" s="462"/>
      <c r="Q45" s="462"/>
      <c r="R45" s="462"/>
      <c r="S45" s="462"/>
      <c r="T45" s="462"/>
      <c r="U45" s="462"/>
      <c r="V45" s="462"/>
      <c r="W45" s="462"/>
      <c r="X45" s="462"/>
      <c r="Y45" s="462"/>
      <c r="Z45" s="462"/>
      <c r="AA45" s="463"/>
      <c r="AB45" s="474">
        <v>26610</v>
      </c>
      <c r="AC45" s="451"/>
      <c r="AD45" s="451"/>
      <c r="AE45" s="451"/>
      <c r="AF45" s="451"/>
      <c r="AG45" s="451"/>
      <c r="AH45" s="451"/>
      <c r="AI45" s="451"/>
      <c r="AJ45" s="452"/>
      <c r="AK45" s="453"/>
      <c r="AL45" s="453"/>
      <c r="AM45" s="453"/>
      <c r="AN45" s="453"/>
      <c r="AO45" s="453"/>
      <c r="AP45" s="454"/>
      <c r="AQ45" s="452"/>
      <c r="AR45" s="453"/>
      <c r="AS45" s="453"/>
      <c r="AT45" s="453"/>
      <c r="AU45" s="453"/>
      <c r="AV45" s="454"/>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68"/>
      <c r="BS45" s="468"/>
      <c r="BT45" s="468"/>
      <c r="BU45" s="468"/>
      <c r="BV45" s="468"/>
      <c r="BW45" s="468"/>
      <c r="BX45" s="469"/>
      <c r="BY45" s="9"/>
      <c r="CA45" s="117"/>
      <c r="CB45" s="113"/>
      <c r="CC45" s="113"/>
      <c r="CD45" s="113"/>
    </row>
    <row r="46" spans="1:108" ht="6.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2"/>
      <c r="AX46" s="12"/>
      <c r="AY46" s="12"/>
      <c r="AZ46" s="12"/>
      <c r="BA46" s="12"/>
      <c r="BB46" s="12"/>
      <c r="BC46" s="12"/>
      <c r="BD46" s="12"/>
      <c r="BE46" s="12"/>
      <c r="BF46" s="12"/>
      <c r="BG46" s="12"/>
      <c r="BH46" s="12"/>
      <c r="BI46" s="12"/>
      <c r="BJ46" s="12"/>
      <c r="BK46" s="12"/>
      <c r="BL46" s="12"/>
      <c r="BM46" s="12"/>
      <c r="BN46" s="12"/>
      <c r="BO46" s="12"/>
      <c r="BP46" s="12"/>
      <c r="BQ46" s="12"/>
      <c r="BR46" s="13"/>
      <c r="BS46" s="13"/>
      <c r="BT46" s="13"/>
      <c r="BU46" s="13"/>
      <c r="BV46" s="13"/>
      <c r="BW46" s="13"/>
      <c r="BX46" s="13"/>
    </row>
    <row r="47" spans="1:108" ht="12" customHeight="1" x14ac:dyDescent="0.25">
      <c r="A47" s="11" t="s">
        <v>196</v>
      </c>
      <c r="B47" s="11"/>
      <c r="C47" s="11"/>
      <c r="D47" s="11"/>
      <c r="E47" s="11"/>
      <c r="F47" s="11"/>
      <c r="G47" s="11"/>
      <c r="H47" s="11"/>
      <c r="I47" s="11"/>
      <c r="J47" s="11"/>
      <c r="K47" s="11"/>
      <c r="L47" s="11"/>
      <c r="M47" s="11"/>
      <c r="N47" s="11"/>
      <c r="O47" s="11"/>
      <c r="P47" s="11"/>
      <c r="Q47" s="11"/>
      <c r="R47" s="11"/>
      <c r="S47" s="11"/>
      <c r="T47" s="11"/>
      <c r="U47" s="11"/>
      <c r="V47" s="11"/>
      <c r="W47" s="436" t="s">
        <v>438</v>
      </c>
      <c r="X47" s="437"/>
      <c r="Y47" s="437"/>
      <c r="Z47" s="437"/>
      <c r="AA47" s="437"/>
      <c r="AB47" s="437"/>
      <c r="AC47" s="437"/>
      <c r="AD47" s="437"/>
      <c r="AE47" s="437"/>
      <c r="AF47" s="437"/>
      <c r="AG47" s="437"/>
      <c r="AH47" s="11"/>
      <c r="AI47" s="437"/>
      <c r="AJ47" s="437"/>
      <c r="AK47" s="437"/>
      <c r="AL47" s="437"/>
      <c r="AM47" s="437"/>
      <c r="AN47" s="437"/>
      <c r="AO47" s="437"/>
      <c r="AP47" s="437"/>
      <c r="AQ47" s="437"/>
      <c r="AR47" s="11"/>
      <c r="AS47" s="437" t="s">
        <v>465</v>
      </c>
      <c r="AT47" s="437"/>
      <c r="AU47" s="437"/>
      <c r="AV47" s="437"/>
      <c r="AW47" s="438"/>
      <c r="AX47" s="438"/>
      <c r="AY47" s="438"/>
      <c r="AZ47" s="438"/>
      <c r="BA47" s="438"/>
      <c r="BB47" s="438"/>
      <c r="BC47" s="438"/>
      <c r="BD47" s="438"/>
      <c r="BE47" s="438"/>
      <c r="BF47" s="438"/>
      <c r="BG47" s="438"/>
      <c r="BH47" s="438"/>
      <c r="BI47" s="438"/>
      <c r="BJ47" s="12"/>
      <c r="BK47" s="12"/>
      <c r="BL47" s="12"/>
      <c r="BM47" s="12"/>
      <c r="BN47" s="12"/>
      <c r="BO47" s="12"/>
      <c r="BP47" s="12"/>
      <c r="BQ47" s="12"/>
      <c r="BR47" s="13"/>
      <c r="BS47" s="13"/>
      <c r="BT47" s="13"/>
      <c r="BU47" s="13"/>
      <c r="BV47" s="13"/>
      <c r="BW47" s="13"/>
      <c r="BX47" s="13"/>
    </row>
    <row r="48" spans="1:108" ht="12" customHeight="1" x14ac:dyDescent="0.25">
      <c r="A48" s="440" t="s">
        <v>195</v>
      </c>
      <c r="B48" s="440"/>
      <c r="C48" s="440"/>
      <c r="D48" s="440"/>
      <c r="E48" s="440"/>
      <c r="F48" s="440"/>
      <c r="G48" s="440"/>
      <c r="H48" s="440"/>
      <c r="I48" s="440"/>
      <c r="J48" s="440"/>
      <c r="K48" s="440"/>
      <c r="L48" s="440"/>
      <c r="M48" s="440"/>
      <c r="N48" s="440"/>
      <c r="O48" s="440"/>
      <c r="P48" s="440"/>
      <c r="Q48" s="440"/>
      <c r="R48" s="440"/>
      <c r="S48" s="440"/>
      <c r="T48" s="440"/>
      <c r="U48" s="139"/>
      <c r="V48" s="139"/>
      <c r="W48" s="425"/>
      <c r="X48" s="425"/>
      <c r="Y48" s="425"/>
      <c r="Z48" s="425"/>
      <c r="AA48" s="425"/>
      <c r="AB48" s="425"/>
      <c r="AC48" s="425"/>
      <c r="AD48" s="425"/>
      <c r="AE48" s="425"/>
      <c r="AF48" s="425"/>
      <c r="AG48" s="425"/>
      <c r="AH48" s="13"/>
      <c r="AI48" s="425"/>
      <c r="AJ48" s="425"/>
      <c r="AK48" s="425"/>
      <c r="AL48" s="425"/>
      <c r="AM48" s="425"/>
      <c r="AN48" s="425"/>
      <c r="AO48" s="425"/>
      <c r="AP48" s="425"/>
      <c r="AQ48" s="425"/>
      <c r="AR48" s="14"/>
      <c r="AS48" s="425"/>
      <c r="AT48" s="425"/>
      <c r="AU48" s="425"/>
      <c r="AV48" s="425"/>
      <c r="AW48" s="439"/>
      <c r="AX48" s="439"/>
      <c r="AY48" s="439"/>
      <c r="AZ48" s="439"/>
      <c r="BA48" s="439"/>
      <c r="BB48" s="439"/>
      <c r="BC48" s="439"/>
      <c r="BD48" s="439"/>
      <c r="BE48" s="439"/>
      <c r="BF48" s="439"/>
      <c r="BG48" s="439"/>
      <c r="BH48" s="439"/>
      <c r="BI48" s="439"/>
      <c r="BJ48" s="12"/>
      <c r="BK48" s="12"/>
      <c r="BL48" s="12"/>
      <c r="BM48" s="12"/>
      <c r="BN48" s="12"/>
      <c r="BO48" s="12"/>
      <c r="BP48" s="12"/>
      <c r="BQ48" s="12"/>
      <c r="BR48" s="13"/>
      <c r="BS48" s="13"/>
      <c r="BT48" s="13"/>
      <c r="BU48" s="13"/>
      <c r="BV48" s="13"/>
      <c r="BW48" s="13"/>
      <c r="BX48" s="13"/>
    </row>
    <row r="49" spans="1:82" s="5" customFormat="1" ht="9.9499999999999993"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432" t="s">
        <v>193</v>
      </c>
      <c r="X49" s="432"/>
      <c r="Y49" s="432"/>
      <c r="Z49" s="432"/>
      <c r="AA49" s="432"/>
      <c r="AB49" s="432"/>
      <c r="AC49" s="432"/>
      <c r="AD49" s="432"/>
      <c r="AE49" s="432"/>
      <c r="AF49" s="432"/>
      <c r="AG49" s="432"/>
      <c r="AH49" s="17"/>
      <c r="AI49" s="432" t="s">
        <v>56</v>
      </c>
      <c r="AJ49" s="432"/>
      <c r="AK49" s="432"/>
      <c r="AL49" s="432"/>
      <c r="AM49" s="432"/>
      <c r="AN49" s="432"/>
      <c r="AO49" s="432"/>
      <c r="AP49" s="432"/>
      <c r="AQ49" s="432"/>
      <c r="AR49" s="18"/>
      <c r="AS49" s="432" t="s">
        <v>57</v>
      </c>
      <c r="AT49" s="432"/>
      <c r="AU49" s="432"/>
      <c r="AV49" s="432"/>
      <c r="AW49" s="433"/>
      <c r="AX49" s="433"/>
      <c r="AY49" s="433"/>
      <c r="AZ49" s="433"/>
      <c r="BA49" s="433"/>
      <c r="BB49" s="433"/>
      <c r="BC49" s="433"/>
      <c r="BD49" s="433"/>
      <c r="BE49" s="433"/>
      <c r="BF49" s="433"/>
      <c r="BG49" s="433"/>
      <c r="BH49" s="433"/>
      <c r="BI49" s="433"/>
      <c r="BJ49" s="19"/>
      <c r="BK49" s="19"/>
      <c r="BL49" s="19"/>
      <c r="BM49" s="19"/>
      <c r="BN49" s="19"/>
      <c r="BO49" s="19"/>
      <c r="BP49" s="19"/>
      <c r="BQ49" s="19"/>
      <c r="BR49" s="17"/>
      <c r="BS49" s="17"/>
      <c r="BT49" s="17"/>
      <c r="BU49" s="17"/>
      <c r="BV49" s="17"/>
      <c r="BW49" s="17"/>
      <c r="BX49" s="17"/>
      <c r="BY49" s="17"/>
      <c r="CA49" s="117"/>
      <c r="CB49" s="135"/>
      <c r="CC49" s="135"/>
      <c r="CD49" s="135"/>
    </row>
    <row r="50" spans="1:82" ht="3"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2"/>
      <c r="AX50" s="12"/>
      <c r="AY50" s="12"/>
      <c r="AZ50" s="12"/>
      <c r="BA50" s="12"/>
      <c r="BB50" s="12"/>
      <c r="BC50" s="12"/>
      <c r="BD50" s="12"/>
      <c r="BE50" s="12"/>
      <c r="BF50" s="12"/>
      <c r="BG50" s="12"/>
      <c r="BH50" s="12"/>
      <c r="BI50" s="12"/>
      <c r="BJ50" s="12"/>
      <c r="BK50" s="12"/>
      <c r="BL50" s="12"/>
      <c r="BM50" s="12"/>
      <c r="BN50" s="12"/>
      <c r="BO50" s="12"/>
      <c r="BP50" s="12"/>
      <c r="BQ50" s="12"/>
      <c r="BR50" s="13"/>
      <c r="BS50" s="13"/>
      <c r="BT50" s="13"/>
      <c r="BU50" s="13"/>
      <c r="BV50" s="13"/>
      <c r="BW50" s="13"/>
      <c r="BX50" s="13"/>
    </row>
    <row r="51" spans="1:82" ht="15" customHeight="1" x14ac:dyDescent="0.25">
      <c r="A51" s="171" t="s">
        <v>194</v>
      </c>
      <c r="B51" s="171"/>
      <c r="C51" s="171"/>
      <c r="D51" s="171"/>
      <c r="E51" s="171"/>
      <c r="F51" s="171"/>
      <c r="G51" s="171"/>
      <c r="H51" s="171"/>
      <c r="I51" s="171"/>
      <c r="J51" s="171"/>
      <c r="K51" s="171"/>
      <c r="L51" s="455" t="s">
        <v>316</v>
      </c>
      <c r="M51" s="455"/>
      <c r="N51" s="455"/>
      <c r="O51" s="455"/>
      <c r="P51" s="455"/>
      <c r="Q51" s="455"/>
      <c r="R51" s="455"/>
      <c r="S51" s="455"/>
      <c r="T51" s="455"/>
      <c r="U51" s="455"/>
      <c r="V51" s="455"/>
      <c r="W51" s="172"/>
      <c r="X51" s="455" t="s">
        <v>497</v>
      </c>
      <c r="Y51" s="455"/>
      <c r="Z51" s="455"/>
      <c r="AA51" s="455"/>
      <c r="AB51" s="455"/>
      <c r="AC51" s="455"/>
      <c r="AD51" s="455"/>
      <c r="AE51" s="455"/>
      <c r="AF51" s="455"/>
      <c r="AG51" s="455"/>
      <c r="AH51" s="455"/>
      <c r="AI51" s="455"/>
      <c r="AJ51" s="455"/>
      <c r="AK51" s="455"/>
      <c r="AL51" s="455"/>
      <c r="AM51" s="455"/>
      <c r="AN51" s="455"/>
      <c r="AO51" s="173"/>
      <c r="AP51" s="455" t="s">
        <v>317</v>
      </c>
      <c r="AQ51" s="455"/>
      <c r="AR51" s="455"/>
      <c r="AS51" s="455"/>
      <c r="AT51" s="455"/>
      <c r="AU51" s="455"/>
      <c r="AV51" s="455"/>
      <c r="AW51" s="456"/>
      <c r="AX51" s="456"/>
      <c r="AY51" s="12"/>
      <c r="AZ51" s="12"/>
      <c r="BA51" s="12"/>
      <c r="BB51" s="12"/>
      <c r="BC51" s="12"/>
      <c r="BD51" s="12"/>
      <c r="BE51" s="12"/>
      <c r="BF51" s="12"/>
      <c r="BG51" s="12"/>
      <c r="BH51" s="12"/>
      <c r="BI51" s="12"/>
      <c r="BJ51" s="12"/>
      <c r="BK51" s="12"/>
      <c r="BL51" s="12"/>
      <c r="BM51" s="12"/>
      <c r="BN51" s="12"/>
      <c r="BO51" s="12"/>
      <c r="BP51" s="12"/>
      <c r="BQ51" s="12"/>
      <c r="BR51" s="13"/>
      <c r="BS51" s="13"/>
      <c r="BT51" s="13"/>
      <c r="BU51" s="13"/>
      <c r="BV51" s="13"/>
      <c r="BW51" s="13"/>
      <c r="BX51" s="13"/>
    </row>
    <row r="52" spans="1:82" s="5" customFormat="1" ht="9.9499999999999993" customHeight="1" x14ac:dyDescent="0.25">
      <c r="A52" s="174"/>
      <c r="B52" s="174"/>
      <c r="C52" s="174"/>
      <c r="D52" s="175"/>
      <c r="E52" s="175"/>
      <c r="F52" s="175"/>
      <c r="G52" s="175"/>
      <c r="H52" s="175"/>
      <c r="I52" s="175"/>
      <c r="J52" s="175"/>
      <c r="K52" s="175"/>
      <c r="L52" s="432" t="s">
        <v>193</v>
      </c>
      <c r="M52" s="432"/>
      <c r="N52" s="432"/>
      <c r="O52" s="432"/>
      <c r="P52" s="432"/>
      <c r="Q52" s="432"/>
      <c r="R52" s="432"/>
      <c r="S52" s="432"/>
      <c r="T52" s="432"/>
      <c r="U52" s="432"/>
      <c r="V52" s="432"/>
      <c r="W52" s="17"/>
      <c r="X52" s="432" t="s">
        <v>197</v>
      </c>
      <c r="Y52" s="432"/>
      <c r="Z52" s="432"/>
      <c r="AA52" s="432"/>
      <c r="AB52" s="432"/>
      <c r="AC52" s="432"/>
      <c r="AD52" s="432"/>
      <c r="AE52" s="432"/>
      <c r="AF52" s="432"/>
      <c r="AG52" s="432"/>
      <c r="AH52" s="432"/>
      <c r="AI52" s="432"/>
      <c r="AJ52" s="432"/>
      <c r="AK52" s="432"/>
      <c r="AL52" s="432"/>
      <c r="AM52" s="432"/>
      <c r="AN52" s="432"/>
      <c r="AO52" s="17"/>
      <c r="AP52" s="432" t="s">
        <v>198</v>
      </c>
      <c r="AQ52" s="432"/>
      <c r="AR52" s="432"/>
      <c r="AS52" s="432"/>
      <c r="AT52" s="432"/>
      <c r="AU52" s="432"/>
      <c r="AV52" s="432"/>
      <c r="AW52" s="433"/>
      <c r="AX52" s="433"/>
      <c r="AY52" s="19"/>
      <c r="AZ52" s="19"/>
      <c r="BA52" s="19"/>
      <c r="BB52" s="19"/>
      <c r="BC52" s="19"/>
      <c r="BD52" s="19"/>
      <c r="BE52" s="19"/>
      <c r="BF52" s="19"/>
      <c r="BG52" s="19"/>
      <c r="BH52" s="19"/>
      <c r="BI52" s="19"/>
      <c r="BJ52" s="19"/>
      <c r="BK52" s="19"/>
      <c r="BL52" s="19"/>
      <c r="BM52" s="19"/>
      <c r="BN52" s="19"/>
      <c r="BO52" s="19"/>
      <c r="BP52" s="19"/>
      <c r="BQ52" s="19"/>
      <c r="BR52" s="17"/>
      <c r="BS52" s="17"/>
      <c r="BT52" s="17"/>
      <c r="BU52" s="17"/>
      <c r="BV52" s="17"/>
      <c r="BW52" s="17"/>
      <c r="BX52" s="17"/>
      <c r="BY52" s="17"/>
      <c r="CA52" s="117"/>
      <c r="CB52" s="135"/>
      <c r="CC52" s="135"/>
      <c r="CD52" s="135"/>
    </row>
    <row r="53" spans="1:82" ht="3"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2"/>
      <c r="AX53" s="12"/>
      <c r="AY53" s="12"/>
      <c r="AZ53" s="12"/>
      <c r="BA53" s="12"/>
      <c r="BB53" s="12"/>
      <c r="BC53" s="12"/>
      <c r="BD53" s="12"/>
      <c r="BE53" s="12"/>
      <c r="BF53" s="12"/>
      <c r="BG53" s="12"/>
      <c r="BH53" s="12"/>
      <c r="BI53" s="12"/>
      <c r="BJ53" s="12"/>
      <c r="BK53" s="12"/>
      <c r="BL53" s="12"/>
      <c r="BM53" s="12"/>
      <c r="BN53" s="12"/>
      <c r="BO53" s="12"/>
      <c r="BP53" s="12"/>
      <c r="BQ53" s="12"/>
      <c r="BR53" s="13"/>
      <c r="BS53" s="13"/>
      <c r="BT53" s="13"/>
      <c r="BU53" s="13"/>
      <c r="BV53" s="13"/>
      <c r="BW53" s="13"/>
      <c r="BX53" s="13"/>
    </row>
    <row r="54" spans="1:82" ht="12.95" customHeight="1" x14ac:dyDescent="0.25">
      <c r="A54" s="13" t="s">
        <v>58</v>
      </c>
      <c r="B54" s="366" t="s">
        <v>508</v>
      </c>
      <c r="C54" s="349"/>
      <c r="D54" s="13" t="s">
        <v>58</v>
      </c>
      <c r="E54" s="366" t="s">
        <v>507</v>
      </c>
      <c r="F54" s="349"/>
      <c r="G54" s="349"/>
      <c r="H54" s="349"/>
      <c r="I54" s="349"/>
      <c r="J54" s="349"/>
      <c r="K54" s="349"/>
      <c r="L54" s="349"/>
      <c r="M54" s="434">
        <v>20</v>
      </c>
      <c r="N54" s="434"/>
      <c r="O54" s="349" t="s">
        <v>290</v>
      </c>
      <c r="P54" s="349"/>
      <c r="Q54" s="13" t="s">
        <v>59</v>
      </c>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2"/>
      <c r="AX54" s="12"/>
      <c r="AY54" s="12"/>
      <c r="AZ54" s="12"/>
      <c r="BA54" s="12"/>
      <c r="BB54" s="12"/>
      <c r="BC54" s="12"/>
      <c r="BD54" s="12"/>
      <c r="BE54" s="12"/>
      <c r="BF54" s="12"/>
      <c r="BG54" s="12"/>
      <c r="BH54" s="12"/>
      <c r="BI54" s="12"/>
      <c r="BJ54" s="12"/>
      <c r="BK54" s="12"/>
      <c r="BL54" s="12"/>
      <c r="BM54" s="12"/>
      <c r="BN54" s="12"/>
      <c r="BO54" s="12"/>
      <c r="BP54" s="12"/>
      <c r="BQ54" s="12"/>
      <c r="BR54" s="13"/>
      <c r="BS54" s="13"/>
      <c r="BT54" s="13"/>
      <c r="BU54" s="13"/>
      <c r="BV54" s="13"/>
      <c r="BW54" s="13"/>
      <c r="BX54" s="13"/>
    </row>
    <row r="55" spans="1:82" ht="7.5" customHeight="1" thickBot="1"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2"/>
      <c r="AX55" s="12"/>
      <c r="AY55" s="12"/>
      <c r="AZ55" s="12"/>
      <c r="BA55" s="12"/>
      <c r="BB55" s="12"/>
      <c r="BC55" s="12"/>
      <c r="BD55" s="12"/>
      <c r="BE55" s="12"/>
      <c r="BF55" s="12"/>
      <c r="BG55" s="12"/>
      <c r="BH55" s="12"/>
      <c r="BI55" s="12"/>
      <c r="BJ55" s="12"/>
      <c r="BK55" s="12"/>
      <c r="BL55" s="12"/>
      <c r="BM55" s="12"/>
      <c r="BN55" s="12"/>
      <c r="BO55" s="12"/>
      <c r="BP55" s="12"/>
      <c r="BQ55" s="12"/>
      <c r="BR55" s="13"/>
      <c r="BS55" s="13"/>
      <c r="BT55" s="13"/>
      <c r="BU55" s="13"/>
      <c r="BV55" s="13"/>
      <c r="BW55" s="13"/>
      <c r="BX55" s="13"/>
    </row>
    <row r="56" spans="1:82" ht="15.95" customHeight="1" x14ac:dyDescent="0.25">
      <c r="A56" s="176" t="s">
        <v>199</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8"/>
      <c r="AW56" s="12"/>
      <c r="AX56" s="12"/>
      <c r="AY56" s="12"/>
      <c r="AZ56" s="12"/>
      <c r="BA56" s="12"/>
      <c r="BB56" s="12"/>
      <c r="BC56" s="12"/>
      <c r="BD56" s="12"/>
      <c r="BE56" s="12"/>
      <c r="BF56" s="12"/>
      <c r="BG56" s="12"/>
      <c r="BH56" s="12"/>
      <c r="BI56" s="12"/>
      <c r="BJ56" s="12"/>
      <c r="BK56" s="12"/>
      <c r="BL56" s="12"/>
      <c r="BM56" s="12"/>
      <c r="BN56" s="12"/>
      <c r="BO56" s="12"/>
      <c r="BP56" s="12"/>
      <c r="BQ56" s="12"/>
      <c r="BR56" s="13"/>
      <c r="BS56" s="13"/>
      <c r="BT56" s="13"/>
      <c r="BU56" s="13"/>
      <c r="BV56" s="13"/>
      <c r="BW56" s="13"/>
      <c r="BX56" s="13"/>
    </row>
    <row r="57" spans="1:82" ht="15" customHeight="1" x14ac:dyDescent="0.25">
      <c r="A57" s="441" t="s">
        <v>318</v>
      </c>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42"/>
      <c r="AW57" s="12"/>
      <c r="AX57" s="12"/>
      <c r="AY57" s="12"/>
      <c r="AZ57" s="12"/>
      <c r="BA57" s="12"/>
      <c r="BB57" s="12"/>
      <c r="BC57" s="12"/>
      <c r="BD57" s="12"/>
      <c r="BE57" s="12"/>
      <c r="BF57" s="12"/>
      <c r="BG57" s="12"/>
      <c r="BH57" s="12"/>
      <c r="BI57" s="12"/>
      <c r="BJ57" s="12"/>
      <c r="BK57" s="12"/>
      <c r="BL57" s="12"/>
      <c r="BM57" s="12"/>
      <c r="BN57" s="12"/>
      <c r="BO57" s="12"/>
      <c r="BP57" s="12"/>
      <c r="BQ57" s="12"/>
      <c r="BR57" s="13"/>
      <c r="BS57" s="13"/>
      <c r="BT57" s="13"/>
      <c r="BU57" s="13"/>
      <c r="BV57" s="13"/>
      <c r="BW57" s="13"/>
      <c r="BX57" s="13"/>
    </row>
    <row r="58" spans="1:82" s="5" customFormat="1" ht="9.9499999999999993" customHeight="1" x14ac:dyDescent="0.25">
      <c r="A58" s="443" t="s">
        <v>200</v>
      </c>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5"/>
      <c r="AW58" s="19"/>
      <c r="AX58" s="19"/>
      <c r="AY58" s="19"/>
      <c r="AZ58" s="19"/>
      <c r="BA58" s="19"/>
      <c r="BB58" s="19"/>
      <c r="BC58" s="19"/>
      <c r="BD58" s="19"/>
      <c r="BE58" s="19"/>
      <c r="BF58" s="19"/>
      <c r="BG58" s="19"/>
      <c r="BH58" s="19"/>
      <c r="BI58" s="19"/>
      <c r="BJ58" s="19"/>
      <c r="BK58" s="19"/>
      <c r="BL58" s="19"/>
      <c r="BM58" s="19"/>
      <c r="BN58" s="19"/>
      <c r="BO58" s="19"/>
      <c r="BP58" s="19"/>
      <c r="BQ58" s="179"/>
      <c r="BR58" s="174"/>
      <c r="BS58" s="174"/>
      <c r="BT58" s="174"/>
      <c r="BU58" s="174"/>
      <c r="BV58" s="174"/>
      <c r="BW58" s="174"/>
      <c r="BX58" s="174"/>
      <c r="BY58" s="174"/>
      <c r="CA58" s="117"/>
      <c r="CB58" s="135"/>
      <c r="CC58" s="135"/>
      <c r="CD58" s="135"/>
    </row>
    <row r="59" spans="1:82" ht="15" customHeight="1" x14ac:dyDescent="0.25">
      <c r="A59" s="446"/>
      <c r="B59" s="447"/>
      <c r="C59" s="447"/>
      <c r="D59" s="447"/>
      <c r="E59" s="447"/>
      <c r="F59" s="447"/>
      <c r="G59" s="447"/>
      <c r="H59" s="447"/>
      <c r="I59" s="447"/>
      <c r="J59" s="447"/>
      <c r="K59" s="447"/>
      <c r="L59" s="447"/>
      <c r="M59" s="447"/>
      <c r="N59" s="447"/>
      <c r="O59" s="447"/>
      <c r="P59" s="447"/>
      <c r="Q59" s="447"/>
      <c r="R59" s="20"/>
      <c r="S59" s="20"/>
      <c r="T59" s="20"/>
      <c r="U59" s="20"/>
      <c r="V59" s="20"/>
      <c r="W59" s="448" t="s">
        <v>319</v>
      </c>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5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1"/>
      <c r="BS59" s="20"/>
      <c r="BT59" s="20"/>
      <c r="BU59" s="20"/>
      <c r="BV59" s="20"/>
      <c r="BW59" s="20"/>
      <c r="BX59" s="20"/>
      <c r="BY59" s="144"/>
    </row>
    <row r="60" spans="1:82" s="5" customFormat="1" ht="9.9499999999999993" customHeight="1" x14ac:dyDescent="0.25">
      <c r="A60" s="427" t="s">
        <v>56</v>
      </c>
      <c r="B60" s="428"/>
      <c r="C60" s="428"/>
      <c r="D60" s="428"/>
      <c r="E60" s="428"/>
      <c r="F60" s="428"/>
      <c r="G60" s="428"/>
      <c r="H60" s="428"/>
      <c r="I60" s="428"/>
      <c r="J60" s="428"/>
      <c r="K60" s="428"/>
      <c r="L60" s="428"/>
      <c r="M60" s="428"/>
      <c r="N60" s="428"/>
      <c r="O60" s="428"/>
      <c r="P60" s="428"/>
      <c r="Q60" s="428"/>
      <c r="R60" s="174"/>
      <c r="S60" s="174"/>
      <c r="T60" s="174"/>
      <c r="U60" s="174"/>
      <c r="V60" s="174"/>
      <c r="W60" s="429" t="s">
        <v>57</v>
      </c>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1"/>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
      <c r="BS60" s="174"/>
      <c r="BT60" s="174"/>
      <c r="BU60" s="174"/>
      <c r="BV60" s="174"/>
      <c r="BW60" s="174"/>
      <c r="BX60" s="174"/>
      <c r="BY60" s="174"/>
      <c r="CA60" s="117"/>
      <c r="CB60" s="135"/>
      <c r="CC60" s="135"/>
      <c r="CD60" s="135"/>
    </row>
    <row r="61" spans="1:82" ht="12.95" customHeight="1" x14ac:dyDescent="0.25">
      <c r="A61" s="183" t="s">
        <v>58</v>
      </c>
      <c r="B61" s="366" t="s">
        <v>508</v>
      </c>
      <c r="C61" s="349"/>
      <c r="D61" s="20" t="s">
        <v>58</v>
      </c>
      <c r="E61" s="424" t="s">
        <v>507</v>
      </c>
      <c r="F61" s="425"/>
      <c r="G61" s="425"/>
      <c r="H61" s="425"/>
      <c r="I61" s="425"/>
      <c r="J61" s="425"/>
      <c r="K61" s="425"/>
      <c r="L61" s="425"/>
      <c r="M61" s="426">
        <v>20</v>
      </c>
      <c r="N61" s="426"/>
      <c r="O61" s="349" t="s">
        <v>290</v>
      </c>
      <c r="P61" s="349"/>
      <c r="Q61" s="20" t="s">
        <v>59</v>
      </c>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1"/>
      <c r="AW61" s="12"/>
      <c r="AX61" s="12"/>
      <c r="AY61" s="12"/>
      <c r="AZ61" s="12"/>
      <c r="BA61" s="12"/>
      <c r="BB61" s="12"/>
      <c r="BC61" s="12"/>
      <c r="BD61" s="12"/>
      <c r="BE61" s="12"/>
      <c r="BF61" s="12"/>
      <c r="BG61" s="12"/>
      <c r="BH61" s="12"/>
      <c r="BI61" s="12"/>
      <c r="BJ61" s="12"/>
      <c r="BK61" s="12"/>
      <c r="BL61" s="12"/>
      <c r="BM61" s="12"/>
      <c r="BN61" s="12"/>
      <c r="BO61" s="12"/>
      <c r="BP61" s="12"/>
      <c r="BQ61" s="12"/>
      <c r="BR61" s="13"/>
      <c r="BS61" s="13"/>
      <c r="BT61" s="13"/>
      <c r="BU61" s="13"/>
      <c r="BV61" s="13"/>
      <c r="BW61" s="13"/>
      <c r="BX61" s="13"/>
    </row>
    <row r="62" spans="1:82" ht="5.25" customHeight="1" thickBot="1" x14ac:dyDescent="0.3">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22"/>
      <c r="AS62" s="22"/>
      <c r="AT62" s="22"/>
      <c r="AU62" s="22"/>
      <c r="AV62" s="23"/>
      <c r="AW62" s="24"/>
      <c r="AX62" s="24"/>
      <c r="AY62" s="24"/>
      <c r="AZ62" s="24"/>
      <c r="BA62" s="24"/>
      <c r="BB62" s="24"/>
      <c r="BC62" s="24"/>
      <c r="BD62" s="24"/>
      <c r="BE62" s="24"/>
      <c r="BF62" s="24"/>
      <c r="BG62" s="24"/>
      <c r="BH62" s="24"/>
      <c r="BI62" s="24"/>
      <c r="BJ62" s="24"/>
      <c r="BK62" s="24"/>
      <c r="BL62" s="24"/>
      <c r="BM62" s="24"/>
      <c r="BN62" s="24"/>
      <c r="BO62" s="24"/>
      <c r="BP62" s="24"/>
      <c r="BQ62" s="24"/>
      <c r="BR62" s="29"/>
      <c r="BS62" s="29"/>
      <c r="BT62" s="29"/>
      <c r="BU62" s="29"/>
      <c r="BV62" s="29"/>
      <c r="BW62" s="29"/>
      <c r="BX62" s="29"/>
    </row>
    <row r="63" spans="1:82" ht="9" customHeight="1" x14ac:dyDescent="0.25">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2"/>
      <c r="AX63" s="12"/>
      <c r="AY63" s="12"/>
      <c r="AZ63" s="12"/>
      <c r="BA63" s="12"/>
      <c r="BB63" s="12"/>
      <c r="BC63" s="12"/>
      <c r="BD63" s="12"/>
      <c r="BE63" s="12"/>
      <c r="BF63" s="12"/>
      <c r="BG63" s="12"/>
      <c r="BH63" s="12"/>
      <c r="BI63" s="12"/>
      <c r="BJ63" s="12"/>
      <c r="BK63" s="12"/>
      <c r="BL63" s="12"/>
      <c r="BM63" s="12"/>
      <c r="BN63" s="12"/>
      <c r="BO63" s="12"/>
      <c r="BP63" s="12"/>
      <c r="BQ63" s="12"/>
      <c r="BR63" s="13"/>
      <c r="BS63" s="13"/>
      <c r="BT63" s="13"/>
      <c r="BU63" s="13"/>
      <c r="BV63" s="13"/>
      <c r="BW63" s="13"/>
      <c r="BX63" s="13"/>
    </row>
    <row r="64" spans="1:82" s="3" customFormat="1" ht="9.9499999999999993" customHeight="1" x14ac:dyDescent="0.25">
      <c r="A64" s="418" t="s">
        <v>243</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19"/>
      <c r="BS64" s="419"/>
      <c r="BT64" s="419"/>
      <c r="BU64" s="419"/>
      <c r="BV64" s="419"/>
      <c r="BW64" s="419"/>
      <c r="BX64" s="419"/>
      <c r="BY64" s="187"/>
      <c r="CA64" s="117"/>
      <c r="CB64" s="136"/>
      <c r="CC64" s="136"/>
      <c r="CD64" s="136"/>
    </row>
    <row r="65" spans="1:82" s="3" customFormat="1" ht="41.25" customHeight="1" x14ac:dyDescent="0.25">
      <c r="A65" s="418" t="s">
        <v>244</v>
      </c>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19"/>
      <c r="BS65" s="419"/>
      <c r="BT65" s="419"/>
      <c r="BU65" s="419"/>
      <c r="BV65" s="419"/>
      <c r="BW65" s="419"/>
      <c r="BX65" s="419"/>
      <c r="BY65" s="187"/>
      <c r="CA65" s="117"/>
      <c r="CB65" s="136"/>
      <c r="CC65" s="136"/>
      <c r="CD65" s="136"/>
    </row>
    <row r="66" spans="1:82" s="3" customFormat="1" ht="20.100000000000001" customHeight="1" x14ac:dyDescent="0.25">
      <c r="A66" s="418" t="s">
        <v>283</v>
      </c>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19"/>
      <c r="BS66" s="419"/>
      <c r="BT66" s="419"/>
      <c r="BU66" s="419"/>
      <c r="BV66" s="419"/>
      <c r="BW66" s="419"/>
      <c r="BX66" s="419"/>
      <c r="BY66" s="187"/>
      <c r="CA66" s="117"/>
      <c r="CB66" s="136"/>
      <c r="CC66" s="136"/>
      <c r="CD66" s="136"/>
    </row>
    <row r="67" spans="1:82" s="3" customFormat="1" ht="32.25" customHeight="1" x14ac:dyDescent="0.25">
      <c r="A67" s="418" t="s">
        <v>262</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19"/>
      <c r="BS67" s="419"/>
      <c r="BT67" s="419"/>
      <c r="BU67" s="419"/>
      <c r="BV67" s="419"/>
      <c r="BW67" s="419"/>
      <c r="BX67" s="419"/>
      <c r="BY67" s="187"/>
      <c r="CA67" s="117"/>
      <c r="CB67" s="136"/>
      <c r="CC67" s="136"/>
      <c r="CD67" s="136"/>
    </row>
    <row r="68" spans="1:82" s="3" customFormat="1" ht="9.9499999999999993" customHeight="1" x14ac:dyDescent="0.25">
      <c r="A68" s="418" t="s">
        <v>245</v>
      </c>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19"/>
      <c r="BS68" s="419"/>
      <c r="BT68" s="419"/>
      <c r="BU68" s="419"/>
      <c r="BV68" s="419"/>
      <c r="BW68" s="419"/>
      <c r="BX68" s="419"/>
      <c r="BY68" s="187"/>
      <c r="CA68" s="117"/>
      <c r="CB68" s="136"/>
      <c r="CC68" s="136"/>
      <c r="CD68" s="136"/>
    </row>
    <row r="69" spans="1:82" s="3" customFormat="1" ht="9.9499999999999993" customHeight="1" x14ac:dyDescent="0.25">
      <c r="A69" s="421" t="s">
        <v>246</v>
      </c>
      <c r="B69" s="422"/>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3"/>
      <c r="AX69" s="423"/>
      <c r="AY69" s="423"/>
      <c r="AZ69" s="423"/>
      <c r="BA69" s="423"/>
      <c r="BB69" s="423"/>
      <c r="BC69" s="423"/>
      <c r="BD69" s="423"/>
      <c r="BE69" s="423"/>
      <c r="BF69" s="423"/>
      <c r="BG69" s="423"/>
      <c r="BH69" s="423"/>
      <c r="BI69" s="423"/>
      <c r="BJ69" s="423"/>
      <c r="BK69" s="423"/>
      <c r="BL69" s="423"/>
      <c r="BM69" s="423"/>
      <c r="BN69" s="423"/>
      <c r="BO69" s="423"/>
      <c r="BP69" s="423"/>
      <c r="BQ69" s="423"/>
      <c r="BR69" s="422"/>
      <c r="BS69" s="422"/>
      <c r="BT69" s="422"/>
      <c r="BU69" s="422"/>
      <c r="BV69" s="422"/>
      <c r="BW69" s="422"/>
      <c r="BX69" s="422"/>
      <c r="BY69" s="187"/>
      <c r="CA69" s="117"/>
      <c r="CB69" s="136"/>
      <c r="CC69" s="136"/>
      <c r="CD69" s="136"/>
    </row>
    <row r="70" spans="1:82" s="3" customFormat="1" ht="9.9499999999999993" customHeight="1" x14ac:dyDescent="0.25">
      <c r="A70" s="421" t="s">
        <v>247</v>
      </c>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3"/>
      <c r="AX70" s="423"/>
      <c r="AY70" s="423"/>
      <c r="AZ70" s="423"/>
      <c r="BA70" s="423"/>
      <c r="BB70" s="423"/>
      <c r="BC70" s="423"/>
      <c r="BD70" s="423"/>
      <c r="BE70" s="423"/>
      <c r="BF70" s="423"/>
      <c r="BG70" s="423"/>
      <c r="BH70" s="423"/>
      <c r="BI70" s="423"/>
      <c r="BJ70" s="423"/>
      <c r="BK70" s="423"/>
      <c r="BL70" s="423"/>
      <c r="BM70" s="423"/>
      <c r="BN70" s="423"/>
      <c r="BO70" s="423"/>
      <c r="BP70" s="423"/>
      <c r="BQ70" s="423"/>
      <c r="BR70" s="422"/>
      <c r="BS70" s="422"/>
      <c r="BT70" s="422"/>
      <c r="BU70" s="422"/>
      <c r="BV70" s="422"/>
      <c r="BW70" s="422"/>
      <c r="BX70" s="422"/>
      <c r="BY70" s="187"/>
      <c r="CA70" s="117"/>
      <c r="CB70" s="136"/>
      <c r="CC70" s="136"/>
      <c r="CD70" s="136"/>
    </row>
    <row r="71" spans="1:82" s="3" customFormat="1" ht="9.9499999999999993" customHeight="1" x14ac:dyDescent="0.25">
      <c r="A71" s="421" t="s">
        <v>248</v>
      </c>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2"/>
      <c r="BS71" s="422"/>
      <c r="BT71" s="422"/>
      <c r="BU71" s="422"/>
      <c r="BV71" s="422"/>
      <c r="BW71" s="422"/>
      <c r="BX71" s="422"/>
      <c r="BY71" s="187"/>
      <c r="CA71" s="117"/>
      <c r="CB71" s="136"/>
      <c r="CC71" s="136"/>
      <c r="CD71" s="136"/>
    </row>
    <row r="72" spans="1:82" s="3" customFormat="1" ht="20.100000000000001" customHeight="1" x14ac:dyDescent="0.25">
      <c r="A72" s="418"/>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19"/>
      <c r="BS72" s="419"/>
      <c r="BT72" s="419"/>
      <c r="BU72" s="419"/>
      <c r="BV72" s="419"/>
      <c r="BW72" s="419"/>
      <c r="BX72" s="419"/>
      <c r="BY72" s="187"/>
      <c r="CA72" s="117"/>
      <c r="CB72" s="136"/>
      <c r="CC72" s="136"/>
      <c r="CD72" s="136"/>
    </row>
    <row r="73" spans="1:82" ht="3.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6"/>
      <c r="AG73" s="26"/>
      <c r="AH73" s="26"/>
      <c r="AI73" s="26"/>
      <c r="AJ73" s="26"/>
      <c r="AK73" s="26"/>
      <c r="AL73" s="26"/>
      <c r="AM73" s="26"/>
      <c r="AN73" s="26"/>
      <c r="AO73" s="26"/>
      <c r="AP73" s="26"/>
      <c r="AQ73" s="26"/>
      <c r="AR73" s="26"/>
      <c r="AS73" s="26"/>
      <c r="AT73" s="26"/>
      <c r="AU73" s="26"/>
      <c r="AV73" s="26"/>
      <c r="AW73" s="27"/>
      <c r="AX73" s="27"/>
      <c r="AY73" s="27"/>
      <c r="AZ73" s="27"/>
      <c r="BA73" s="27"/>
      <c r="BB73" s="27"/>
      <c r="BC73" s="27"/>
      <c r="BD73" s="27"/>
      <c r="BE73" s="27"/>
      <c r="BF73" s="27"/>
      <c r="BG73" s="27"/>
      <c r="BH73" s="27"/>
      <c r="BI73" s="27"/>
      <c r="BJ73" s="27"/>
      <c r="BK73" s="27"/>
      <c r="BL73" s="27"/>
      <c r="BM73" s="27"/>
      <c r="BN73" s="27"/>
      <c r="BO73" s="27"/>
      <c r="BP73" s="27"/>
      <c r="BQ73" s="27"/>
      <c r="BR73" s="26"/>
      <c r="BS73" s="26"/>
      <c r="BT73" s="26"/>
      <c r="BU73" s="26"/>
      <c r="BV73" s="26"/>
      <c r="BW73" s="26"/>
      <c r="BX73" s="26"/>
    </row>
    <row r="74" spans="1:82"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W74" s="15"/>
      <c r="AX74" s="15"/>
      <c r="AY74" s="15"/>
      <c r="AZ74" s="15"/>
      <c r="BA74" s="15"/>
      <c r="BB74" s="15"/>
      <c r="BC74" s="15"/>
      <c r="BD74" s="15"/>
      <c r="BE74" s="15"/>
      <c r="BF74" s="15"/>
      <c r="BG74" s="15"/>
      <c r="BH74" s="15"/>
      <c r="BI74" s="15"/>
      <c r="BJ74" s="15"/>
      <c r="BK74" s="15"/>
      <c r="BL74" s="15"/>
      <c r="BM74" s="15"/>
      <c r="BN74" s="15"/>
      <c r="BO74" s="15"/>
      <c r="BP74" s="15"/>
      <c r="BQ74" s="15"/>
    </row>
    <row r="75" spans="1:82"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R75" s="29"/>
      <c r="AS75" s="29"/>
      <c r="AT75" s="29"/>
      <c r="AU75" s="29"/>
      <c r="AV75" s="29"/>
      <c r="AW75" s="24"/>
      <c r="AX75" s="24"/>
      <c r="AY75" s="24"/>
      <c r="AZ75" s="24"/>
      <c r="BA75" s="24"/>
      <c r="BB75" s="24"/>
      <c r="BC75" s="24"/>
      <c r="BD75" s="24"/>
      <c r="BE75" s="24"/>
      <c r="BF75" s="24"/>
      <c r="BG75" s="24"/>
      <c r="BH75" s="24"/>
      <c r="BI75" s="24"/>
      <c r="BJ75" s="24"/>
      <c r="BK75" s="24"/>
      <c r="BL75" s="24"/>
      <c r="BM75" s="24"/>
      <c r="BN75" s="24"/>
      <c r="BO75" s="24"/>
      <c r="BP75" s="24"/>
      <c r="BQ75" s="24"/>
    </row>
    <row r="76" spans="1:82"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W76" s="15"/>
      <c r="AX76" s="15"/>
      <c r="AY76" s="15"/>
      <c r="AZ76" s="15"/>
      <c r="BA76" s="15"/>
      <c r="BB76" s="15"/>
      <c r="BC76" s="15"/>
      <c r="BD76" s="15"/>
      <c r="BE76" s="15"/>
      <c r="BF76" s="15"/>
      <c r="BG76" s="15"/>
      <c r="BH76" s="15"/>
      <c r="BI76" s="15"/>
      <c r="BJ76" s="15"/>
      <c r="BK76" s="15"/>
      <c r="BL76" s="15"/>
      <c r="BM76" s="15"/>
      <c r="BN76" s="15"/>
      <c r="BO76" s="15"/>
      <c r="BP76" s="15"/>
      <c r="BQ76" s="15"/>
    </row>
    <row r="77" spans="1:82" x14ac:dyDescent="0.25">
      <c r="AW77" s="15"/>
      <c r="AX77" s="15"/>
      <c r="AY77" s="15"/>
      <c r="AZ77" s="15"/>
      <c r="BA77" s="15"/>
      <c r="BB77" s="15"/>
      <c r="BC77" s="15"/>
      <c r="BD77" s="15"/>
      <c r="BE77" s="15"/>
      <c r="BF77" s="15"/>
      <c r="BG77" s="15"/>
      <c r="BH77" s="15"/>
      <c r="BI77" s="15"/>
      <c r="BJ77" s="15"/>
      <c r="BK77" s="15"/>
      <c r="BL77" s="15"/>
      <c r="BM77" s="15"/>
      <c r="BN77" s="15"/>
      <c r="BO77" s="15"/>
      <c r="BP77" s="15"/>
      <c r="BQ77" s="15"/>
    </row>
    <row r="78" spans="1:82" x14ac:dyDescent="0.25">
      <c r="AW78" s="15"/>
      <c r="AX78" s="15"/>
      <c r="AY78" s="15"/>
      <c r="AZ78" s="15"/>
      <c r="BA78" s="15"/>
      <c r="BB78" s="15"/>
      <c r="BC78" s="15"/>
      <c r="BD78" s="15"/>
      <c r="BE78" s="15"/>
      <c r="BF78" s="15"/>
      <c r="BG78" s="15"/>
      <c r="BH78" s="15"/>
      <c r="BI78" s="15"/>
      <c r="BJ78" s="15"/>
      <c r="BK78" s="15"/>
      <c r="BL78" s="15"/>
      <c r="BM78" s="15"/>
      <c r="BN78" s="15"/>
      <c r="BO78" s="15"/>
      <c r="BP78" s="15"/>
      <c r="BQ78" s="15"/>
    </row>
    <row r="79" spans="1:82" x14ac:dyDescent="0.25">
      <c r="AW79" s="15"/>
      <c r="AX79" s="15"/>
      <c r="AY79" s="15"/>
      <c r="AZ79" s="15"/>
      <c r="BA79" s="15"/>
      <c r="BB79" s="15"/>
      <c r="BC79" s="15"/>
      <c r="BD79" s="15"/>
      <c r="BE79" s="15"/>
      <c r="BF79" s="15"/>
      <c r="BG79" s="15"/>
      <c r="BH79" s="15"/>
      <c r="BI79" s="15"/>
      <c r="BJ79" s="15"/>
      <c r="BK79" s="15"/>
      <c r="BL79" s="15"/>
      <c r="BM79" s="15"/>
      <c r="BN79" s="15"/>
      <c r="BO79" s="15"/>
      <c r="BP79" s="15"/>
      <c r="BQ79" s="15"/>
    </row>
    <row r="80" spans="1:82" x14ac:dyDescent="0.25">
      <c r="AW80" s="15"/>
      <c r="AX80" s="15"/>
      <c r="AY80" s="15"/>
      <c r="AZ80" s="15"/>
      <c r="BA80" s="15"/>
      <c r="BB80" s="15"/>
      <c r="BC80" s="15"/>
      <c r="BD80" s="15"/>
      <c r="BE80" s="15"/>
      <c r="BF80" s="15"/>
      <c r="BG80" s="15"/>
      <c r="BH80" s="15"/>
      <c r="BI80" s="15"/>
      <c r="BJ80" s="15"/>
      <c r="BK80" s="15"/>
      <c r="BL80" s="15"/>
      <c r="BM80" s="15"/>
      <c r="BN80" s="15"/>
      <c r="BO80" s="15"/>
      <c r="BP80" s="15"/>
      <c r="BQ80" s="15"/>
    </row>
    <row r="81" spans="49:69" x14ac:dyDescent="0.25">
      <c r="AW81" s="15"/>
      <c r="AX81" s="15"/>
      <c r="AY81" s="15"/>
      <c r="AZ81" s="15"/>
      <c r="BA81" s="15"/>
      <c r="BB81" s="15"/>
      <c r="BC81" s="15"/>
      <c r="BD81" s="15"/>
      <c r="BE81" s="15"/>
      <c r="BF81" s="15"/>
      <c r="BG81" s="15"/>
      <c r="BH81" s="15"/>
      <c r="BI81" s="15"/>
      <c r="BJ81" s="15"/>
      <c r="BK81" s="15"/>
      <c r="BL81" s="15"/>
      <c r="BM81" s="15"/>
      <c r="BN81" s="15"/>
      <c r="BO81" s="15"/>
      <c r="BP81" s="15"/>
      <c r="BQ81" s="15"/>
    </row>
    <row r="82" spans="49:69" x14ac:dyDescent="0.25">
      <c r="AW82" s="15"/>
      <c r="AX82" s="15"/>
      <c r="AY82" s="15"/>
      <c r="AZ82" s="15"/>
      <c r="BA82" s="15"/>
      <c r="BB82" s="15"/>
      <c r="BC82" s="15"/>
      <c r="BD82" s="15"/>
      <c r="BE82" s="15"/>
      <c r="BF82" s="15"/>
      <c r="BG82" s="15"/>
      <c r="BH82" s="15"/>
      <c r="BI82" s="15"/>
      <c r="BJ82" s="15"/>
      <c r="BK82" s="15"/>
      <c r="BL82" s="15"/>
      <c r="BM82" s="15"/>
      <c r="BN82" s="15"/>
      <c r="BO82" s="15"/>
      <c r="BP82" s="15"/>
      <c r="BQ82" s="15"/>
    </row>
    <row r="83" spans="49:69" x14ac:dyDescent="0.25">
      <c r="AW83" s="15"/>
      <c r="AX83" s="15"/>
      <c r="AY83" s="15"/>
      <c r="AZ83" s="15"/>
      <c r="BA83" s="15"/>
      <c r="BB83" s="15"/>
      <c r="BC83" s="15"/>
      <c r="BD83" s="15"/>
      <c r="BE83" s="15"/>
      <c r="BF83" s="15"/>
      <c r="BG83" s="15"/>
      <c r="BH83" s="15"/>
      <c r="BI83" s="15"/>
      <c r="BJ83" s="15"/>
      <c r="BK83" s="15"/>
      <c r="BL83" s="15"/>
      <c r="BM83" s="15"/>
      <c r="BN83" s="15"/>
      <c r="BO83" s="15"/>
      <c r="BP83" s="15"/>
      <c r="BQ83" s="15"/>
    </row>
    <row r="84" spans="49:69" x14ac:dyDescent="0.25">
      <c r="AW84" s="15"/>
      <c r="AX84" s="15"/>
      <c r="AY84" s="15"/>
      <c r="AZ84" s="15"/>
      <c r="BA84" s="15"/>
      <c r="BB84" s="15"/>
      <c r="BC84" s="15"/>
      <c r="BD84" s="15"/>
      <c r="BE84" s="15"/>
      <c r="BF84" s="15"/>
      <c r="BG84" s="15"/>
      <c r="BH84" s="15"/>
      <c r="BI84" s="15"/>
      <c r="BJ84" s="15"/>
      <c r="BK84" s="15"/>
      <c r="BL84" s="15"/>
      <c r="BM84" s="15"/>
      <c r="BN84" s="15"/>
      <c r="BO84" s="15"/>
      <c r="BP84" s="15"/>
      <c r="BQ84" s="15"/>
    </row>
    <row r="85" spans="49:69" x14ac:dyDescent="0.25">
      <c r="AW85" s="15"/>
      <c r="AX85" s="15"/>
      <c r="AY85" s="15"/>
      <c r="AZ85" s="15"/>
      <c r="BA85" s="15"/>
      <c r="BB85" s="15"/>
      <c r="BC85" s="15"/>
      <c r="BD85" s="15"/>
      <c r="BE85" s="15"/>
      <c r="BF85" s="15"/>
      <c r="BG85" s="15"/>
      <c r="BH85" s="15"/>
      <c r="BI85" s="15"/>
      <c r="BJ85" s="15"/>
      <c r="BK85" s="15"/>
      <c r="BL85" s="15"/>
      <c r="BM85" s="15"/>
      <c r="BN85" s="15"/>
      <c r="BO85" s="15"/>
      <c r="BP85" s="15"/>
      <c r="BQ85" s="15"/>
    </row>
    <row r="86" spans="49:69" x14ac:dyDescent="0.25">
      <c r="AW86" s="15"/>
      <c r="AX86" s="15"/>
      <c r="AY86" s="15"/>
      <c r="AZ86" s="15"/>
      <c r="BA86" s="15"/>
      <c r="BB86" s="15"/>
      <c r="BC86" s="15"/>
      <c r="BD86" s="15"/>
      <c r="BE86" s="15"/>
      <c r="BF86" s="15"/>
      <c r="BG86" s="15"/>
      <c r="BH86" s="15"/>
      <c r="BI86" s="15"/>
      <c r="BJ86" s="15"/>
      <c r="BK86" s="15"/>
      <c r="BL86" s="15"/>
      <c r="BM86" s="15"/>
      <c r="BN86" s="15"/>
      <c r="BO86" s="15"/>
      <c r="BP86" s="15"/>
      <c r="BQ86" s="15"/>
    </row>
    <row r="87" spans="49:69" x14ac:dyDescent="0.25">
      <c r="AW87" s="15"/>
      <c r="AX87" s="15"/>
      <c r="AY87" s="15"/>
      <c r="AZ87" s="15"/>
      <c r="BA87" s="15"/>
      <c r="BB87" s="15"/>
      <c r="BC87" s="15"/>
      <c r="BD87" s="15"/>
      <c r="BE87" s="15"/>
      <c r="BF87" s="15"/>
      <c r="BG87" s="15"/>
      <c r="BH87" s="15"/>
      <c r="BI87" s="15"/>
      <c r="BJ87" s="15"/>
      <c r="BK87" s="15"/>
      <c r="BL87" s="15"/>
      <c r="BM87" s="15"/>
      <c r="BN87" s="15"/>
      <c r="BO87" s="15"/>
      <c r="BP87" s="15"/>
      <c r="BQ87" s="15"/>
    </row>
    <row r="88" spans="49:69" x14ac:dyDescent="0.25">
      <c r="AW88" s="15"/>
      <c r="AX88" s="15"/>
      <c r="AY88" s="15"/>
      <c r="AZ88" s="15"/>
      <c r="BA88" s="15"/>
      <c r="BB88" s="15"/>
      <c r="BC88" s="15"/>
      <c r="BD88" s="15"/>
      <c r="BE88" s="15"/>
      <c r="BF88" s="15"/>
      <c r="BG88" s="15"/>
      <c r="BH88" s="15"/>
      <c r="BI88" s="15"/>
      <c r="BJ88" s="15"/>
      <c r="BK88" s="15"/>
      <c r="BL88" s="15"/>
      <c r="BM88" s="15"/>
      <c r="BN88" s="15"/>
      <c r="BO88" s="15"/>
      <c r="BP88" s="15"/>
      <c r="BQ88" s="15"/>
    </row>
    <row r="89" spans="49:69" x14ac:dyDescent="0.25">
      <c r="AW89" s="15"/>
      <c r="AX89" s="15"/>
      <c r="AY89" s="15"/>
      <c r="AZ89" s="15"/>
      <c r="BA89" s="15"/>
      <c r="BB89" s="15"/>
      <c r="BC89" s="15"/>
      <c r="BD89" s="15"/>
      <c r="BE89" s="15"/>
      <c r="BF89" s="15"/>
      <c r="BG89" s="15"/>
      <c r="BH89" s="15"/>
      <c r="BI89" s="15"/>
      <c r="BJ89" s="15"/>
      <c r="BK89" s="15"/>
      <c r="BL89" s="15"/>
      <c r="BM89" s="15"/>
      <c r="BN89" s="15"/>
      <c r="BO89" s="15"/>
      <c r="BP89" s="15"/>
      <c r="BQ89" s="15"/>
    </row>
    <row r="90" spans="49:69" x14ac:dyDescent="0.25">
      <c r="AW90" s="15"/>
      <c r="AX90" s="15"/>
      <c r="AY90" s="15"/>
      <c r="AZ90" s="15"/>
      <c r="BA90" s="15"/>
      <c r="BB90" s="15"/>
      <c r="BC90" s="15"/>
      <c r="BD90" s="15"/>
      <c r="BE90" s="15"/>
      <c r="BF90" s="15"/>
      <c r="BG90" s="15"/>
      <c r="BH90" s="15"/>
      <c r="BI90" s="15"/>
      <c r="BJ90" s="15"/>
      <c r="BK90" s="15"/>
      <c r="BL90" s="15"/>
      <c r="BM90" s="15"/>
      <c r="BN90" s="15"/>
      <c r="BO90" s="15"/>
      <c r="BP90" s="15"/>
      <c r="BQ90" s="15"/>
    </row>
    <row r="91" spans="49:69" x14ac:dyDescent="0.25">
      <c r="AW91" s="15"/>
      <c r="AX91" s="15"/>
      <c r="AY91" s="15"/>
      <c r="AZ91" s="15"/>
      <c r="BA91" s="15"/>
      <c r="BB91" s="15"/>
      <c r="BC91" s="15"/>
      <c r="BD91" s="15"/>
      <c r="BE91" s="15"/>
      <c r="BF91" s="15"/>
      <c r="BG91" s="15"/>
      <c r="BH91" s="15"/>
      <c r="BI91" s="15"/>
      <c r="BJ91" s="15"/>
      <c r="BK91" s="15"/>
      <c r="BL91" s="15"/>
      <c r="BM91" s="15"/>
      <c r="BN91" s="15"/>
      <c r="BO91" s="15"/>
      <c r="BP91" s="15"/>
      <c r="BQ91" s="15"/>
    </row>
    <row r="92" spans="49:69" x14ac:dyDescent="0.25">
      <c r="AW92" s="15"/>
      <c r="AX92" s="15"/>
      <c r="AY92" s="15"/>
      <c r="AZ92" s="15"/>
      <c r="BA92" s="15"/>
      <c r="BB92" s="15"/>
      <c r="BC92" s="15"/>
      <c r="BD92" s="15"/>
      <c r="BE92" s="15"/>
      <c r="BF92" s="15"/>
      <c r="BG92" s="15"/>
      <c r="BH92" s="15"/>
      <c r="BI92" s="15"/>
      <c r="BJ92" s="15"/>
      <c r="BK92" s="15"/>
      <c r="BL92" s="15"/>
      <c r="BM92" s="15"/>
      <c r="BN92" s="15"/>
      <c r="BO92" s="15"/>
      <c r="BP92" s="15"/>
      <c r="BQ92" s="15"/>
    </row>
    <row r="93" spans="49:69" x14ac:dyDescent="0.25">
      <c r="AW93" s="15"/>
      <c r="AX93" s="15"/>
      <c r="AY93" s="15"/>
      <c r="AZ93" s="15"/>
      <c r="BA93" s="15"/>
      <c r="BB93" s="15"/>
      <c r="BC93" s="15"/>
      <c r="BD93" s="15"/>
      <c r="BE93" s="15"/>
      <c r="BF93" s="15"/>
      <c r="BG93" s="15"/>
      <c r="BH93" s="15"/>
      <c r="BI93" s="15"/>
      <c r="BJ93" s="15"/>
      <c r="BK93" s="15"/>
      <c r="BL93" s="15"/>
      <c r="BM93" s="15"/>
      <c r="BN93" s="15"/>
      <c r="BO93" s="15"/>
      <c r="BP93" s="15"/>
      <c r="BQ93" s="15"/>
    </row>
    <row r="94" spans="49:69" x14ac:dyDescent="0.25">
      <c r="AW94" s="15"/>
      <c r="AX94" s="15"/>
      <c r="AY94" s="15"/>
      <c r="AZ94" s="15"/>
      <c r="BA94" s="15"/>
      <c r="BB94" s="15"/>
      <c r="BC94" s="15"/>
      <c r="BD94" s="15"/>
      <c r="BE94" s="15"/>
      <c r="BF94" s="15"/>
      <c r="BG94" s="15"/>
      <c r="BH94" s="15"/>
      <c r="BI94" s="15"/>
      <c r="BJ94" s="15"/>
      <c r="BK94" s="15"/>
      <c r="BL94" s="15"/>
      <c r="BM94" s="15"/>
      <c r="BN94" s="15"/>
      <c r="BO94" s="15"/>
      <c r="BP94" s="15"/>
      <c r="BQ94" s="15"/>
    </row>
    <row r="95" spans="49:69" x14ac:dyDescent="0.25">
      <c r="AW95" s="15"/>
      <c r="AX95" s="15"/>
      <c r="AY95" s="15"/>
      <c r="AZ95" s="15"/>
      <c r="BA95" s="15"/>
      <c r="BB95" s="15"/>
      <c r="BC95" s="15"/>
      <c r="BD95" s="15"/>
      <c r="BE95" s="15"/>
      <c r="BF95" s="15"/>
      <c r="BG95" s="15"/>
      <c r="BH95" s="15"/>
      <c r="BI95" s="15"/>
      <c r="BJ95" s="15"/>
      <c r="BK95" s="15"/>
      <c r="BL95" s="15"/>
      <c r="BM95" s="15"/>
      <c r="BN95" s="15"/>
      <c r="BO95" s="15"/>
      <c r="BP95" s="15"/>
      <c r="BQ95" s="15"/>
    </row>
    <row r="96" spans="49:69" x14ac:dyDescent="0.25">
      <c r="AW96" s="15"/>
      <c r="AX96" s="15"/>
      <c r="AY96" s="15"/>
      <c r="AZ96" s="15"/>
      <c r="BA96" s="15"/>
      <c r="BB96" s="15"/>
      <c r="BC96" s="15"/>
      <c r="BD96" s="15"/>
      <c r="BE96" s="15"/>
      <c r="BF96" s="15"/>
      <c r="BG96" s="15"/>
      <c r="BH96" s="15"/>
      <c r="BI96" s="15"/>
      <c r="BJ96" s="15"/>
      <c r="BK96" s="15"/>
      <c r="BL96" s="15"/>
      <c r="BM96" s="15"/>
      <c r="BN96" s="15"/>
      <c r="BO96" s="15"/>
      <c r="BP96" s="15"/>
      <c r="BQ96" s="15"/>
    </row>
    <row r="97" spans="49:69" x14ac:dyDescent="0.25">
      <c r="AW97" s="15"/>
      <c r="AX97" s="15"/>
      <c r="AY97" s="15"/>
      <c r="AZ97" s="15"/>
      <c r="BA97" s="15"/>
      <c r="BB97" s="15"/>
      <c r="BC97" s="15"/>
      <c r="BD97" s="15"/>
      <c r="BE97" s="15"/>
      <c r="BF97" s="15"/>
      <c r="BG97" s="15"/>
      <c r="BH97" s="15"/>
      <c r="BI97" s="15"/>
      <c r="BJ97" s="15"/>
      <c r="BK97" s="15"/>
      <c r="BL97" s="15"/>
      <c r="BM97" s="15"/>
      <c r="BN97" s="15"/>
      <c r="BO97" s="15"/>
      <c r="BP97" s="15"/>
      <c r="BQ97" s="15"/>
    </row>
    <row r="98" spans="49:69" x14ac:dyDescent="0.25">
      <c r="AW98" s="15"/>
      <c r="AX98" s="15"/>
      <c r="AY98" s="15"/>
      <c r="AZ98" s="15"/>
      <c r="BA98" s="15"/>
      <c r="BB98" s="15"/>
      <c r="BC98" s="15"/>
      <c r="BD98" s="15"/>
      <c r="BE98" s="15"/>
      <c r="BF98" s="15"/>
      <c r="BG98" s="15"/>
      <c r="BH98" s="15"/>
      <c r="BI98" s="15"/>
      <c r="BJ98" s="15"/>
      <c r="BK98" s="15"/>
      <c r="BL98" s="15"/>
      <c r="BM98" s="15"/>
      <c r="BN98" s="15"/>
      <c r="BO98" s="15"/>
      <c r="BP98" s="15"/>
      <c r="BQ98" s="15"/>
    </row>
    <row r="99" spans="49:69" x14ac:dyDescent="0.25">
      <c r="AW99" s="15"/>
      <c r="AX99" s="15"/>
      <c r="AY99" s="15"/>
      <c r="AZ99" s="15"/>
      <c r="BA99" s="15"/>
      <c r="BB99" s="15"/>
      <c r="BC99" s="15"/>
      <c r="BD99" s="15"/>
      <c r="BE99" s="15"/>
      <c r="BF99" s="15"/>
      <c r="BG99" s="15"/>
      <c r="BH99" s="15"/>
      <c r="BI99" s="15"/>
      <c r="BJ99" s="15"/>
      <c r="BK99" s="15"/>
      <c r="BL99" s="15"/>
      <c r="BM99" s="15"/>
      <c r="BN99" s="15"/>
      <c r="BO99" s="15"/>
      <c r="BP99" s="15"/>
      <c r="BQ99" s="15"/>
    </row>
    <row r="100" spans="49:69" x14ac:dyDescent="0.2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49:69" x14ac:dyDescent="0.2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49:69" x14ac:dyDescent="0.2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49:69" x14ac:dyDescent="0.2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49:69" x14ac:dyDescent="0.2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49:69" x14ac:dyDescent="0.2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49:69" x14ac:dyDescent="0.2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49:69" x14ac:dyDescent="0.2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49:69" x14ac:dyDescent="0.2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49:69" x14ac:dyDescent="0.2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49:69" x14ac:dyDescent="0.2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49:69" x14ac:dyDescent="0.25">
      <c r="AW111" s="15"/>
      <c r="AX111" s="15"/>
      <c r="AY111" s="15"/>
      <c r="AZ111" s="15"/>
      <c r="BA111" s="15"/>
      <c r="BB111" s="15"/>
      <c r="BC111" s="15"/>
      <c r="BD111" s="15"/>
      <c r="BE111" s="15"/>
      <c r="BF111" s="15"/>
      <c r="BG111" s="15"/>
      <c r="BH111" s="15"/>
      <c r="BI111" s="15"/>
      <c r="BJ111" s="15"/>
      <c r="BK111" s="15"/>
      <c r="BL111" s="15"/>
      <c r="BM111" s="15"/>
      <c r="BN111" s="15"/>
      <c r="BO111" s="15"/>
      <c r="BP111" s="15"/>
      <c r="BQ111" s="15"/>
    </row>
    <row r="112" spans="49:69" x14ac:dyDescent="0.25">
      <c r="AW112" s="15"/>
      <c r="AX112" s="15"/>
      <c r="AY112" s="15"/>
      <c r="AZ112" s="15"/>
      <c r="BA112" s="15"/>
      <c r="BB112" s="15"/>
      <c r="BC112" s="15"/>
      <c r="BD112" s="15"/>
      <c r="BE112" s="15"/>
      <c r="BF112" s="15"/>
      <c r="BG112" s="15"/>
      <c r="BH112" s="15"/>
      <c r="BI112" s="15"/>
      <c r="BJ112" s="15"/>
      <c r="BK112" s="15"/>
      <c r="BL112" s="15"/>
      <c r="BM112" s="15"/>
      <c r="BN112" s="15"/>
      <c r="BO112" s="15"/>
      <c r="BP112" s="15"/>
      <c r="BQ112" s="15"/>
    </row>
  </sheetData>
  <mergeCells count="452">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5:BX15"/>
    <mergeCell ref="A16:C16"/>
    <mergeCell ref="D16:AA16"/>
    <mergeCell ref="AB16:AE16"/>
    <mergeCell ref="AF16:AI16"/>
    <mergeCell ref="AJ16:AP16"/>
    <mergeCell ref="AQ16:AV16"/>
    <mergeCell ref="AW16:BC16"/>
    <mergeCell ref="BD16:BJ16"/>
    <mergeCell ref="BK16:BQ16"/>
    <mergeCell ref="BR16:BX16"/>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AW39:BC39"/>
    <mergeCell ref="BD39:BJ39"/>
    <mergeCell ref="BK39:BQ39"/>
    <mergeCell ref="BR39:BX39"/>
    <mergeCell ref="AW40:BC40"/>
    <mergeCell ref="BD40:BJ40"/>
    <mergeCell ref="BK40:BQ40"/>
    <mergeCell ref="BR40:BX40"/>
    <mergeCell ref="BR37:BX37"/>
    <mergeCell ref="A40:C40"/>
    <mergeCell ref="D40:AA40"/>
    <mergeCell ref="AB40:AE40"/>
    <mergeCell ref="AF40:AI40"/>
    <mergeCell ref="AJ40:AP40"/>
    <mergeCell ref="AQ40:AV40"/>
    <mergeCell ref="A39:C39"/>
    <mergeCell ref="D39:AA39"/>
    <mergeCell ref="AB39:AE39"/>
    <mergeCell ref="AF39:AI39"/>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A60:Q60"/>
    <mergeCell ref="W60:AV60"/>
    <mergeCell ref="L52:V52"/>
    <mergeCell ref="X52:AN52"/>
    <mergeCell ref="AP52:AX52"/>
    <mergeCell ref="B54:C54"/>
    <mergeCell ref="E54:L54"/>
    <mergeCell ref="M54:N54"/>
    <mergeCell ref="O54:P54"/>
    <mergeCell ref="A72:BX72"/>
    <mergeCell ref="A66:BX66"/>
    <mergeCell ref="A67:BX67"/>
    <mergeCell ref="A68:BX68"/>
    <mergeCell ref="A69:BX69"/>
    <mergeCell ref="A70:BX70"/>
    <mergeCell ref="A71:BX71"/>
    <mergeCell ref="B61:C61"/>
    <mergeCell ref="E61:L61"/>
    <mergeCell ref="M61:N61"/>
    <mergeCell ref="O61:P61"/>
    <mergeCell ref="A64:BX64"/>
    <mergeCell ref="A65:BX65"/>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O29" sqref="O29:O30"/>
    </sheetView>
  </sheetViews>
  <sheetFormatPr defaultRowHeight="15.75" x14ac:dyDescent="0.25"/>
  <cols>
    <col min="1" max="1" width="8" style="30" customWidth="1"/>
    <col min="2" max="2" width="9.33203125" style="30"/>
    <col min="3" max="3" width="15" style="30" customWidth="1"/>
    <col min="4" max="4" width="10" style="30" customWidth="1"/>
    <col min="5" max="5" width="14" style="30" customWidth="1"/>
    <col min="6" max="6" width="9.33203125" style="30"/>
    <col min="7" max="7" width="8.83203125" style="30" customWidth="1"/>
    <col min="8" max="8" width="9.33203125" style="30"/>
    <col min="9" max="9" width="7" style="30" customWidth="1"/>
    <col min="10" max="10" width="13.1640625" style="30" bestFit="1" customWidth="1"/>
    <col min="11" max="11" width="15" style="30" customWidth="1"/>
    <col min="12" max="12" width="5.5" style="30" customWidth="1"/>
    <col min="13" max="13" width="17.6640625" style="30" customWidth="1"/>
    <col min="14" max="14" width="16.6640625" style="30" customWidth="1"/>
    <col min="15" max="15" width="17.33203125" style="30" customWidth="1"/>
    <col min="16" max="16" width="26.6640625" style="30" customWidth="1"/>
    <col min="17" max="55" width="10.6640625" style="30" customWidth="1"/>
    <col min="56" max="57" width="9.33203125" style="30"/>
    <col min="58" max="80" width="10.6640625" style="30" customWidth="1"/>
    <col min="81" max="256" width="9.33203125" style="30"/>
    <col min="257" max="257" width="8" style="30" customWidth="1"/>
    <col min="258" max="258" width="9.33203125" style="30"/>
    <col min="259" max="259" width="15" style="30" customWidth="1"/>
    <col min="260" max="260" width="10" style="30" customWidth="1"/>
    <col min="261" max="261" width="14" style="30" customWidth="1"/>
    <col min="262" max="262" width="9.33203125" style="30"/>
    <col min="263" max="263" width="8.83203125" style="30" customWidth="1"/>
    <col min="264" max="264" width="9.33203125" style="30"/>
    <col min="265" max="265" width="7" style="30" customWidth="1"/>
    <col min="266" max="266" width="13.1640625" style="30" bestFit="1" customWidth="1"/>
    <col min="267" max="267" width="15" style="30" customWidth="1"/>
    <col min="268" max="268" width="5.5" style="30" customWidth="1"/>
    <col min="269" max="269" width="17.6640625" style="30" customWidth="1"/>
    <col min="270" max="270" width="16.6640625" style="30" customWidth="1"/>
    <col min="271" max="271" width="17.33203125" style="30" customWidth="1"/>
    <col min="272" max="272" width="26.6640625" style="30" customWidth="1"/>
    <col min="273" max="311" width="10.6640625" style="30" customWidth="1"/>
    <col min="312" max="313" width="9.33203125" style="30"/>
    <col min="314" max="336" width="10.6640625" style="30" customWidth="1"/>
    <col min="337" max="512" width="9.33203125" style="30"/>
    <col min="513" max="513" width="8" style="30" customWidth="1"/>
    <col min="514" max="514" width="9.33203125" style="30"/>
    <col min="515" max="515" width="15" style="30" customWidth="1"/>
    <col min="516" max="516" width="10" style="30" customWidth="1"/>
    <col min="517" max="517" width="14" style="30" customWidth="1"/>
    <col min="518" max="518" width="9.33203125" style="30"/>
    <col min="519" max="519" width="8.83203125" style="30" customWidth="1"/>
    <col min="520" max="520" width="9.33203125" style="30"/>
    <col min="521" max="521" width="7" style="30" customWidth="1"/>
    <col min="522" max="522" width="13.1640625" style="30" bestFit="1" customWidth="1"/>
    <col min="523" max="523" width="15" style="30" customWidth="1"/>
    <col min="524" max="524" width="5.5" style="30" customWidth="1"/>
    <col min="525" max="525" width="17.6640625" style="30" customWidth="1"/>
    <col min="526" max="526" width="16.6640625" style="30" customWidth="1"/>
    <col min="527" max="527" width="17.33203125" style="30" customWidth="1"/>
    <col min="528" max="528" width="26.6640625" style="30" customWidth="1"/>
    <col min="529" max="567" width="10.6640625" style="30" customWidth="1"/>
    <col min="568" max="569" width="9.33203125" style="30"/>
    <col min="570" max="592" width="10.6640625" style="30" customWidth="1"/>
    <col min="593" max="768" width="9.33203125" style="30"/>
    <col min="769" max="769" width="8" style="30" customWidth="1"/>
    <col min="770" max="770" width="9.33203125" style="30"/>
    <col min="771" max="771" width="15" style="30" customWidth="1"/>
    <col min="772" max="772" width="10" style="30" customWidth="1"/>
    <col min="773" max="773" width="14" style="30" customWidth="1"/>
    <col min="774" max="774" width="9.33203125" style="30"/>
    <col min="775" max="775" width="8.83203125" style="30" customWidth="1"/>
    <col min="776" max="776" width="9.33203125" style="30"/>
    <col min="777" max="777" width="7" style="30" customWidth="1"/>
    <col min="778" max="778" width="13.1640625" style="30" bestFit="1" customWidth="1"/>
    <col min="779" max="779" width="15" style="30" customWidth="1"/>
    <col min="780" max="780" width="5.5" style="30" customWidth="1"/>
    <col min="781" max="781" width="17.6640625" style="30" customWidth="1"/>
    <col min="782" max="782" width="16.6640625" style="30" customWidth="1"/>
    <col min="783" max="783" width="17.33203125" style="30" customWidth="1"/>
    <col min="784" max="784" width="26.6640625" style="30" customWidth="1"/>
    <col min="785" max="823" width="10.6640625" style="30" customWidth="1"/>
    <col min="824" max="825" width="9.33203125" style="30"/>
    <col min="826" max="848" width="10.6640625" style="30" customWidth="1"/>
    <col min="849" max="1024" width="9.33203125" style="30"/>
    <col min="1025" max="1025" width="8" style="30" customWidth="1"/>
    <col min="1026" max="1026" width="9.33203125" style="30"/>
    <col min="1027" max="1027" width="15" style="30" customWidth="1"/>
    <col min="1028" max="1028" width="10" style="30" customWidth="1"/>
    <col min="1029" max="1029" width="14" style="30" customWidth="1"/>
    <col min="1030" max="1030" width="9.33203125" style="30"/>
    <col min="1031" max="1031" width="8.83203125" style="30" customWidth="1"/>
    <col min="1032" max="1032" width="9.33203125" style="30"/>
    <col min="1033" max="1033" width="7" style="30" customWidth="1"/>
    <col min="1034" max="1034" width="13.1640625" style="30" bestFit="1" customWidth="1"/>
    <col min="1035" max="1035" width="15" style="30" customWidth="1"/>
    <col min="1036" max="1036" width="5.5" style="30" customWidth="1"/>
    <col min="1037" max="1037" width="17.6640625" style="30" customWidth="1"/>
    <col min="1038" max="1038" width="16.6640625" style="30" customWidth="1"/>
    <col min="1039" max="1039" width="17.33203125" style="30" customWidth="1"/>
    <col min="1040" max="1040" width="26.6640625" style="30" customWidth="1"/>
    <col min="1041" max="1079" width="10.6640625" style="30" customWidth="1"/>
    <col min="1080" max="1081" width="9.33203125" style="30"/>
    <col min="1082" max="1104" width="10.6640625" style="30" customWidth="1"/>
    <col min="1105" max="1280" width="9.33203125" style="30"/>
    <col min="1281" max="1281" width="8" style="30" customWidth="1"/>
    <col min="1282" max="1282" width="9.33203125" style="30"/>
    <col min="1283" max="1283" width="15" style="30" customWidth="1"/>
    <col min="1284" max="1284" width="10" style="30" customWidth="1"/>
    <col min="1285" max="1285" width="14" style="30" customWidth="1"/>
    <col min="1286" max="1286" width="9.33203125" style="30"/>
    <col min="1287" max="1287" width="8.83203125" style="30" customWidth="1"/>
    <col min="1288" max="1288" width="9.33203125" style="30"/>
    <col min="1289" max="1289" width="7" style="30" customWidth="1"/>
    <col min="1290" max="1290" width="13.1640625" style="30" bestFit="1" customWidth="1"/>
    <col min="1291" max="1291" width="15" style="30" customWidth="1"/>
    <col min="1292" max="1292" width="5.5" style="30" customWidth="1"/>
    <col min="1293" max="1293" width="17.6640625" style="30" customWidth="1"/>
    <col min="1294" max="1294" width="16.6640625" style="30" customWidth="1"/>
    <col min="1295" max="1295" width="17.33203125" style="30" customWidth="1"/>
    <col min="1296" max="1296" width="26.6640625" style="30" customWidth="1"/>
    <col min="1297" max="1335" width="10.6640625" style="30" customWidth="1"/>
    <col min="1336" max="1337" width="9.33203125" style="30"/>
    <col min="1338" max="1360" width="10.6640625" style="30" customWidth="1"/>
    <col min="1361" max="1536" width="9.33203125" style="30"/>
    <col min="1537" max="1537" width="8" style="30" customWidth="1"/>
    <col min="1538" max="1538" width="9.33203125" style="30"/>
    <col min="1539" max="1539" width="15" style="30" customWidth="1"/>
    <col min="1540" max="1540" width="10" style="30" customWidth="1"/>
    <col min="1541" max="1541" width="14" style="30" customWidth="1"/>
    <col min="1542" max="1542" width="9.33203125" style="30"/>
    <col min="1543" max="1543" width="8.83203125" style="30" customWidth="1"/>
    <col min="1544" max="1544" width="9.33203125" style="30"/>
    <col min="1545" max="1545" width="7" style="30" customWidth="1"/>
    <col min="1546" max="1546" width="13.1640625" style="30" bestFit="1" customWidth="1"/>
    <col min="1547" max="1547" width="15" style="30" customWidth="1"/>
    <col min="1548" max="1548" width="5.5" style="30" customWidth="1"/>
    <col min="1549" max="1549" width="17.6640625" style="30" customWidth="1"/>
    <col min="1550" max="1550" width="16.6640625" style="30" customWidth="1"/>
    <col min="1551" max="1551" width="17.33203125" style="30" customWidth="1"/>
    <col min="1552" max="1552" width="26.6640625" style="30" customWidth="1"/>
    <col min="1553" max="1591" width="10.6640625" style="30" customWidth="1"/>
    <col min="1592" max="1593" width="9.33203125" style="30"/>
    <col min="1594" max="1616" width="10.6640625" style="30" customWidth="1"/>
    <col min="1617" max="1792" width="9.33203125" style="30"/>
    <col min="1793" max="1793" width="8" style="30" customWidth="1"/>
    <col min="1794" max="1794" width="9.33203125" style="30"/>
    <col min="1795" max="1795" width="15" style="30" customWidth="1"/>
    <col min="1796" max="1796" width="10" style="30" customWidth="1"/>
    <col min="1797" max="1797" width="14" style="30" customWidth="1"/>
    <col min="1798" max="1798" width="9.33203125" style="30"/>
    <col min="1799" max="1799" width="8.83203125" style="30" customWidth="1"/>
    <col min="1800" max="1800" width="9.33203125" style="30"/>
    <col min="1801" max="1801" width="7" style="30" customWidth="1"/>
    <col min="1802" max="1802" width="13.1640625" style="30" bestFit="1" customWidth="1"/>
    <col min="1803" max="1803" width="15" style="30" customWidth="1"/>
    <col min="1804" max="1804" width="5.5" style="30" customWidth="1"/>
    <col min="1805" max="1805" width="17.6640625" style="30" customWidth="1"/>
    <col min="1806" max="1806" width="16.6640625" style="30" customWidth="1"/>
    <col min="1807" max="1807" width="17.33203125" style="30" customWidth="1"/>
    <col min="1808" max="1808" width="26.6640625" style="30" customWidth="1"/>
    <col min="1809" max="1847" width="10.6640625" style="30" customWidth="1"/>
    <col min="1848" max="1849" width="9.33203125" style="30"/>
    <col min="1850" max="1872" width="10.6640625" style="30" customWidth="1"/>
    <col min="1873" max="2048" width="9.33203125" style="30"/>
    <col min="2049" max="2049" width="8" style="30" customWidth="1"/>
    <col min="2050" max="2050" width="9.33203125" style="30"/>
    <col min="2051" max="2051" width="15" style="30" customWidth="1"/>
    <col min="2052" max="2052" width="10" style="30" customWidth="1"/>
    <col min="2053" max="2053" width="14" style="30" customWidth="1"/>
    <col min="2054" max="2054" width="9.33203125" style="30"/>
    <col min="2055" max="2055" width="8.83203125" style="30" customWidth="1"/>
    <col min="2056" max="2056" width="9.33203125" style="30"/>
    <col min="2057" max="2057" width="7" style="30" customWidth="1"/>
    <col min="2058" max="2058" width="13.1640625" style="30" bestFit="1" customWidth="1"/>
    <col min="2059" max="2059" width="15" style="30" customWidth="1"/>
    <col min="2060" max="2060" width="5.5" style="30" customWidth="1"/>
    <col min="2061" max="2061" width="17.6640625" style="30" customWidth="1"/>
    <col min="2062" max="2062" width="16.6640625" style="30" customWidth="1"/>
    <col min="2063" max="2063" width="17.33203125" style="30" customWidth="1"/>
    <col min="2064" max="2064" width="26.6640625" style="30" customWidth="1"/>
    <col min="2065" max="2103" width="10.6640625" style="30" customWidth="1"/>
    <col min="2104" max="2105" width="9.33203125" style="30"/>
    <col min="2106" max="2128" width="10.6640625" style="30" customWidth="1"/>
    <col min="2129" max="2304" width="9.33203125" style="30"/>
    <col min="2305" max="2305" width="8" style="30" customWidth="1"/>
    <col min="2306" max="2306" width="9.33203125" style="30"/>
    <col min="2307" max="2307" width="15" style="30" customWidth="1"/>
    <col min="2308" max="2308" width="10" style="30" customWidth="1"/>
    <col min="2309" max="2309" width="14" style="30" customWidth="1"/>
    <col min="2310" max="2310" width="9.33203125" style="30"/>
    <col min="2311" max="2311" width="8.83203125" style="30" customWidth="1"/>
    <col min="2312" max="2312" width="9.33203125" style="30"/>
    <col min="2313" max="2313" width="7" style="30" customWidth="1"/>
    <col min="2314" max="2314" width="13.1640625" style="30" bestFit="1" customWidth="1"/>
    <col min="2315" max="2315" width="15" style="30" customWidth="1"/>
    <col min="2316" max="2316" width="5.5" style="30" customWidth="1"/>
    <col min="2317" max="2317" width="17.6640625" style="30" customWidth="1"/>
    <col min="2318" max="2318" width="16.6640625" style="30" customWidth="1"/>
    <col min="2319" max="2319" width="17.33203125" style="30" customWidth="1"/>
    <col min="2320" max="2320" width="26.6640625" style="30" customWidth="1"/>
    <col min="2321" max="2359" width="10.6640625" style="30" customWidth="1"/>
    <col min="2360" max="2361" width="9.33203125" style="30"/>
    <col min="2362" max="2384" width="10.6640625" style="30" customWidth="1"/>
    <col min="2385" max="2560" width="9.33203125" style="30"/>
    <col min="2561" max="2561" width="8" style="30" customWidth="1"/>
    <col min="2562" max="2562" width="9.33203125" style="30"/>
    <col min="2563" max="2563" width="15" style="30" customWidth="1"/>
    <col min="2564" max="2564" width="10" style="30" customWidth="1"/>
    <col min="2565" max="2565" width="14" style="30" customWidth="1"/>
    <col min="2566" max="2566" width="9.33203125" style="30"/>
    <col min="2567" max="2567" width="8.83203125" style="30" customWidth="1"/>
    <col min="2568" max="2568" width="9.33203125" style="30"/>
    <col min="2569" max="2569" width="7" style="30" customWidth="1"/>
    <col min="2570" max="2570" width="13.1640625" style="30" bestFit="1" customWidth="1"/>
    <col min="2571" max="2571" width="15" style="30" customWidth="1"/>
    <col min="2572" max="2572" width="5.5" style="30" customWidth="1"/>
    <col min="2573" max="2573" width="17.6640625" style="30" customWidth="1"/>
    <col min="2574" max="2574" width="16.6640625" style="30" customWidth="1"/>
    <col min="2575" max="2575" width="17.33203125" style="30" customWidth="1"/>
    <col min="2576" max="2576" width="26.6640625" style="30" customWidth="1"/>
    <col min="2577" max="2615" width="10.6640625" style="30" customWidth="1"/>
    <col min="2616" max="2617" width="9.33203125" style="30"/>
    <col min="2618" max="2640" width="10.6640625" style="30" customWidth="1"/>
    <col min="2641" max="2816" width="9.33203125" style="30"/>
    <col min="2817" max="2817" width="8" style="30" customWidth="1"/>
    <col min="2818" max="2818" width="9.33203125" style="30"/>
    <col min="2819" max="2819" width="15" style="30" customWidth="1"/>
    <col min="2820" max="2820" width="10" style="30" customWidth="1"/>
    <col min="2821" max="2821" width="14" style="30" customWidth="1"/>
    <col min="2822" max="2822" width="9.33203125" style="30"/>
    <col min="2823" max="2823" width="8.83203125" style="30" customWidth="1"/>
    <col min="2824" max="2824" width="9.33203125" style="30"/>
    <col min="2825" max="2825" width="7" style="30" customWidth="1"/>
    <col min="2826" max="2826" width="13.1640625" style="30" bestFit="1" customWidth="1"/>
    <col min="2827" max="2827" width="15" style="30" customWidth="1"/>
    <col min="2828" max="2828" width="5.5" style="30" customWidth="1"/>
    <col min="2829" max="2829" width="17.6640625" style="30" customWidth="1"/>
    <col min="2830" max="2830" width="16.6640625" style="30" customWidth="1"/>
    <col min="2831" max="2831" width="17.33203125" style="30" customWidth="1"/>
    <col min="2832" max="2832" width="26.6640625" style="30" customWidth="1"/>
    <col min="2833" max="2871" width="10.6640625" style="30" customWidth="1"/>
    <col min="2872" max="2873" width="9.33203125" style="30"/>
    <col min="2874" max="2896" width="10.6640625" style="30" customWidth="1"/>
    <col min="2897" max="3072" width="9.33203125" style="30"/>
    <col min="3073" max="3073" width="8" style="30" customWidth="1"/>
    <col min="3074" max="3074" width="9.33203125" style="30"/>
    <col min="3075" max="3075" width="15" style="30" customWidth="1"/>
    <col min="3076" max="3076" width="10" style="30" customWidth="1"/>
    <col min="3077" max="3077" width="14" style="30" customWidth="1"/>
    <col min="3078" max="3078" width="9.33203125" style="30"/>
    <col min="3079" max="3079" width="8.83203125" style="30" customWidth="1"/>
    <col min="3080" max="3080" width="9.33203125" style="30"/>
    <col min="3081" max="3081" width="7" style="30" customWidth="1"/>
    <col min="3082" max="3082" width="13.1640625" style="30" bestFit="1" customWidth="1"/>
    <col min="3083" max="3083" width="15" style="30" customWidth="1"/>
    <col min="3084" max="3084" width="5.5" style="30" customWidth="1"/>
    <col min="3085" max="3085" width="17.6640625" style="30" customWidth="1"/>
    <col min="3086" max="3086" width="16.6640625" style="30" customWidth="1"/>
    <col min="3087" max="3087" width="17.33203125" style="30" customWidth="1"/>
    <col min="3088" max="3088" width="26.6640625" style="30" customWidth="1"/>
    <col min="3089" max="3127" width="10.6640625" style="30" customWidth="1"/>
    <col min="3128" max="3129" width="9.33203125" style="30"/>
    <col min="3130" max="3152" width="10.6640625" style="30" customWidth="1"/>
    <col min="3153" max="3328" width="9.33203125" style="30"/>
    <col min="3329" max="3329" width="8" style="30" customWidth="1"/>
    <col min="3330" max="3330" width="9.33203125" style="30"/>
    <col min="3331" max="3331" width="15" style="30" customWidth="1"/>
    <col min="3332" max="3332" width="10" style="30" customWidth="1"/>
    <col min="3333" max="3333" width="14" style="30" customWidth="1"/>
    <col min="3334" max="3334" width="9.33203125" style="30"/>
    <col min="3335" max="3335" width="8.83203125" style="30" customWidth="1"/>
    <col min="3336" max="3336" width="9.33203125" style="30"/>
    <col min="3337" max="3337" width="7" style="30" customWidth="1"/>
    <col min="3338" max="3338" width="13.1640625" style="30" bestFit="1" customWidth="1"/>
    <col min="3339" max="3339" width="15" style="30" customWidth="1"/>
    <col min="3340" max="3340" width="5.5" style="30" customWidth="1"/>
    <col min="3341" max="3341" width="17.6640625" style="30" customWidth="1"/>
    <col min="3342" max="3342" width="16.6640625" style="30" customWidth="1"/>
    <col min="3343" max="3343" width="17.33203125" style="30" customWidth="1"/>
    <col min="3344" max="3344" width="26.6640625" style="30" customWidth="1"/>
    <col min="3345" max="3383" width="10.6640625" style="30" customWidth="1"/>
    <col min="3384" max="3385" width="9.33203125" style="30"/>
    <col min="3386" max="3408" width="10.6640625" style="30" customWidth="1"/>
    <col min="3409" max="3584" width="9.33203125" style="30"/>
    <col min="3585" max="3585" width="8" style="30" customWidth="1"/>
    <col min="3586" max="3586" width="9.33203125" style="30"/>
    <col min="3587" max="3587" width="15" style="30" customWidth="1"/>
    <col min="3588" max="3588" width="10" style="30" customWidth="1"/>
    <col min="3589" max="3589" width="14" style="30" customWidth="1"/>
    <col min="3590" max="3590" width="9.33203125" style="30"/>
    <col min="3591" max="3591" width="8.83203125" style="30" customWidth="1"/>
    <col min="3592" max="3592" width="9.33203125" style="30"/>
    <col min="3593" max="3593" width="7" style="30" customWidth="1"/>
    <col min="3594" max="3594" width="13.1640625" style="30" bestFit="1" customWidth="1"/>
    <col min="3595" max="3595" width="15" style="30" customWidth="1"/>
    <col min="3596" max="3596" width="5.5" style="30" customWidth="1"/>
    <col min="3597" max="3597" width="17.6640625" style="30" customWidth="1"/>
    <col min="3598" max="3598" width="16.6640625" style="30" customWidth="1"/>
    <col min="3599" max="3599" width="17.33203125" style="30" customWidth="1"/>
    <col min="3600" max="3600" width="26.6640625" style="30" customWidth="1"/>
    <col min="3601" max="3639" width="10.6640625" style="30" customWidth="1"/>
    <col min="3640" max="3641" width="9.33203125" style="30"/>
    <col min="3642" max="3664" width="10.6640625" style="30" customWidth="1"/>
    <col min="3665" max="3840" width="9.33203125" style="30"/>
    <col min="3841" max="3841" width="8" style="30" customWidth="1"/>
    <col min="3842" max="3842" width="9.33203125" style="30"/>
    <col min="3843" max="3843" width="15" style="30" customWidth="1"/>
    <col min="3844" max="3844" width="10" style="30" customWidth="1"/>
    <col min="3845" max="3845" width="14" style="30" customWidth="1"/>
    <col min="3846" max="3846" width="9.33203125" style="30"/>
    <col min="3847" max="3847" width="8.83203125" style="30" customWidth="1"/>
    <col min="3848" max="3848" width="9.33203125" style="30"/>
    <col min="3849" max="3849" width="7" style="30" customWidth="1"/>
    <col min="3850" max="3850" width="13.1640625" style="30" bestFit="1" customWidth="1"/>
    <col min="3851" max="3851" width="15" style="30" customWidth="1"/>
    <col min="3852" max="3852" width="5.5" style="30" customWidth="1"/>
    <col min="3853" max="3853" width="17.6640625" style="30" customWidth="1"/>
    <col min="3854" max="3854" width="16.6640625" style="30" customWidth="1"/>
    <col min="3855" max="3855" width="17.33203125" style="30" customWidth="1"/>
    <col min="3856" max="3856" width="26.6640625" style="30" customWidth="1"/>
    <col min="3857" max="3895" width="10.6640625" style="30" customWidth="1"/>
    <col min="3896" max="3897" width="9.33203125" style="30"/>
    <col min="3898" max="3920" width="10.6640625" style="30" customWidth="1"/>
    <col min="3921" max="4096" width="9.33203125" style="30"/>
    <col min="4097" max="4097" width="8" style="30" customWidth="1"/>
    <col min="4098" max="4098" width="9.33203125" style="30"/>
    <col min="4099" max="4099" width="15" style="30" customWidth="1"/>
    <col min="4100" max="4100" width="10" style="30" customWidth="1"/>
    <col min="4101" max="4101" width="14" style="30" customWidth="1"/>
    <col min="4102" max="4102" width="9.33203125" style="30"/>
    <col min="4103" max="4103" width="8.83203125" style="30" customWidth="1"/>
    <col min="4104" max="4104" width="9.33203125" style="30"/>
    <col min="4105" max="4105" width="7" style="30" customWidth="1"/>
    <col min="4106" max="4106" width="13.1640625" style="30" bestFit="1" customWidth="1"/>
    <col min="4107" max="4107" width="15" style="30" customWidth="1"/>
    <col min="4108" max="4108" width="5.5" style="30" customWidth="1"/>
    <col min="4109" max="4109" width="17.6640625" style="30" customWidth="1"/>
    <col min="4110" max="4110" width="16.6640625" style="30" customWidth="1"/>
    <col min="4111" max="4111" width="17.33203125" style="30" customWidth="1"/>
    <col min="4112" max="4112" width="26.6640625" style="30" customWidth="1"/>
    <col min="4113" max="4151" width="10.6640625" style="30" customWidth="1"/>
    <col min="4152" max="4153" width="9.33203125" style="30"/>
    <col min="4154" max="4176" width="10.6640625" style="30" customWidth="1"/>
    <col min="4177" max="4352" width="9.33203125" style="30"/>
    <col min="4353" max="4353" width="8" style="30" customWidth="1"/>
    <col min="4354" max="4354" width="9.33203125" style="30"/>
    <col min="4355" max="4355" width="15" style="30" customWidth="1"/>
    <col min="4356" max="4356" width="10" style="30" customWidth="1"/>
    <col min="4357" max="4357" width="14" style="30" customWidth="1"/>
    <col min="4358" max="4358" width="9.33203125" style="30"/>
    <col min="4359" max="4359" width="8.83203125" style="30" customWidth="1"/>
    <col min="4360" max="4360" width="9.33203125" style="30"/>
    <col min="4361" max="4361" width="7" style="30" customWidth="1"/>
    <col min="4362" max="4362" width="13.1640625" style="30" bestFit="1" customWidth="1"/>
    <col min="4363" max="4363" width="15" style="30" customWidth="1"/>
    <col min="4364" max="4364" width="5.5" style="30" customWidth="1"/>
    <col min="4365" max="4365" width="17.6640625" style="30" customWidth="1"/>
    <col min="4366" max="4366" width="16.6640625" style="30" customWidth="1"/>
    <col min="4367" max="4367" width="17.33203125" style="30" customWidth="1"/>
    <col min="4368" max="4368" width="26.6640625" style="30" customWidth="1"/>
    <col min="4369" max="4407" width="10.6640625" style="30" customWidth="1"/>
    <col min="4408" max="4409" width="9.33203125" style="30"/>
    <col min="4410" max="4432" width="10.6640625" style="30" customWidth="1"/>
    <col min="4433" max="4608" width="9.33203125" style="30"/>
    <col min="4609" max="4609" width="8" style="30" customWidth="1"/>
    <col min="4610" max="4610" width="9.33203125" style="30"/>
    <col min="4611" max="4611" width="15" style="30" customWidth="1"/>
    <col min="4612" max="4612" width="10" style="30" customWidth="1"/>
    <col min="4613" max="4613" width="14" style="30" customWidth="1"/>
    <col min="4614" max="4614" width="9.33203125" style="30"/>
    <col min="4615" max="4615" width="8.83203125" style="30" customWidth="1"/>
    <col min="4616" max="4616" width="9.33203125" style="30"/>
    <col min="4617" max="4617" width="7" style="30" customWidth="1"/>
    <col min="4618" max="4618" width="13.1640625" style="30" bestFit="1" customWidth="1"/>
    <col min="4619" max="4619" width="15" style="30" customWidth="1"/>
    <col min="4620" max="4620" width="5.5" style="30" customWidth="1"/>
    <col min="4621" max="4621" width="17.6640625" style="30" customWidth="1"/>
    <col min="4622" max="4622" width="16.6640625" style="30" customWidth="1"/>
    <col min="4623" max="4623" width="17.33203125" style="30" customWidth="1"/>
    <col min="4624" max="4624" width="26.6640625" style="30" customWidth="1"/>
    <col min="4625" max="4663" width="10.6640625" style="30" customWidth="1"/>
    <col min="4664" max="4665" width="9.33203125" style="30"/>
    <col min="4666" max="4688" width="10.6640625" style="30" customWidth="1"/>
    <col min="4689" max="4864" width="9.33203125" style="30"/>
    <col min="4865" max="4865" width="8" style="30" customWidth="1"/>
    <col min="4866" max="4866" width="9.33203125" style="30"/>
    <col min="4867" max="4867" width="15" style="30" customWidth="1"/>
    <col min="4868" max="4868" width="10" style="30" customWidth="1"/>
    <col min="4869" max="4869" width="14" style="30" customWidth="1"/>
    <col min="4870" max="4870" width="9.33203125" style="30"/>
    <col min="4871" max="4871" width="8.83203125" style="30" customWidth="1"/>
    <col min="4872" max="4872" width="9.33203125" style="30"/>
    <col min="4873" max="4873" width="7" style="30" customWidth="1"/>
    <col min="4874" max="4874" width="13.1640625" style="30" bestFit="1" customWidth="1"/>
    <col min="4875" max="4875" width="15" style="30" customWidth="1"/>
    <col min="4876" max="4876" width="5.5" style="30" customWidth="1"/>
    <col min="4877" max="4877" width="17.6640625" style="30" customWidth="1"/>
    <col min="4878" max="4878" width="16.6640625" style="30" customWidth="1"/>
    <col min="4879" max="4879" width="17.33203125" style="30" customWidth="1"/>
    <col min="4880" max="4880" width="26.6640625" style="30" customWidth="1"/>
    <col min="4881" max="4919" width="10.6640625" style="30" customWidth="1"/>
    <col min="4920" max="4921" width="9.33203125" style="30"/>
    <col min="4922" max="4944" width="10.6640625" style="30" customWidth="1"/>
    <col min="4945" max="5120" width="9.33203125" style="30"/>
    <col min="5121" max="5121" width="8" style="30" customWidth="1"/>
    <col min="5122" max="5122" width="9.33203125" style="30"/>
    <col min="5123" max="5123" width="15" style="30" customWidth="1"/>
    <col min="5124" max="5124" width="10" style="30" customWidth="1"/>
    <col min="5125" max="5125" width="14" style="30" customWidth="1"/>
    <col min="5126" max="5126" width="9.33203125" style="30"/>
    <col min="5127" max="5127" width="8.83203125" style="30" customWidth="1"/>
    <col min="5128" max="5128" width="9.33203125" style="30"/>
    <col min="5129" max="5129" width="7" style="30" customWidth="1"/>
    <col min="5130" max="5130" width="13.1640625" style="30" bestFit="1" customWidth="1"/>
    <col min="5131" max="5131" width="15" style="30" customWidth="1"/>
    <col min="5132" max="5132" width="5.5" style="30" customWidth="1"/>
    <col min="5133" max="5133" width="17.6640625" style="30" customWidth="1"/>
    <col min="5134" max="5134" width="16.6640625" style="30" customWidth="1"/>
    <col min="5135" max="5135" width="17.33203125" style="30" customWidth="1"/>
    <col min="5136" max="5136" width="26.6640625" style="30" customWidth="1"/>
    <col min="5137" max="5175" width="10.6640625" style="30" customWidth="1"/>
    <col min="5176" max="5177" width="9.33203125" style="30"/>
    <col min="5178" max="5200" width="10.6640625" style="30" customWidth="1"/>
    <col min="5201" max="5376" width="9.33203125" style="30"/>
    <col min="5377" max="5377" width="8" style="30" customWidth="1"/>
    <col min="5378" max="5378" width="9.33203125" style="30"/>
    <col min="5379" max="5379" width="15" style="30" customWidth="1"/>
    <col min="5380" max="5380" width="10" style="30" customWidth="1"/>
    <col min="5381" max="5381" width="14" style="30" customWidth="1"/>
    <col min="5382" max="5382" width="9.33203125" style="30"/>
    <col min="5383" max="5383" width="8.83203125" style="30" customWidth="1"/>
    <col min="5384" max="5384" width="9.33203125" style="30"/>
    <col min="5385" max="5385" width="7" style="30" customWidth="1"/>
    <col min="5386" max="5386" width="13.1640625" style="30" bestFit="1" customWidth="1"/>
    <col min="5387" max="5387" width="15" style="30" customWidth="1"/>
    <col min="5388" max="5388" width="5.5" style="30" customWidth="1"/>
    <col min="5389" max="5389" width="17.6640625" style="30" customWidth="1"/>
    <col min="5390" max="5390" width="16.6640625" style="30" customWidth="1"/>
    <col min="5391" max="5391" width="17.33203125" style="30" customWidth="1"/>
    <col min="5392" max="5392" width="26.6640625" style="30" customWidth="1"/>
    <col min="5393" max="5431" width="10.6640625" style="30" customWidth="1"/>
    <col min="5432" max="5433" width="9.33203125" style="30"/>
    <col min="5434" max="5456" width="10.6640625" style="30" customWidth="1"/>
    <col min="5457" max="5632" width="9.33203125" style="30"/>
    <col min="5633" max="5633" width="8" style="30" customWidth="1"/>
    <col min="5634" max="5634" width="9.33203125" style="30"/>
    <col min="5635" max="5635" width="15" style="30" customWidth="1"/>
    <col min="5636" max="5636" width="10" style="30" customWidth="1"/>
    <col min="5637" max="5637" width="14" style="30" customWidth="1"/>
    <col min="5638" max="5638" width="9.33203125" style="30"/>
    <col min="5639" max="5639" width="8.83203125" style="30" customWidth="1"/>
    <col min="5640" max="5640" width="9.33203125" style="30"/>
    <col min="5641" max="5641" width="7" style="30" customWidth="1"/>
    <col min="5642" max="5642" width="13.1640625" style="30" bestFit="1" customWidth="1"/>
    <col min="5643" max="5643" width="15" style="30" customWidth="1"/>
    <col min="5644" max="5644" width="5.5" style="30" customWidth="1"/>
    <col min="5645" max="5645" width="17.6640625" style="30" customWidth="1"/>
    <col min="5646" max="5646" width="16.6640625" style="30" customWidth="1"/>
    <col min="5647" max="5647" width="17.33203125" style="30" customWidth="1"/>
    <col min="5648" max="5648" width="26.6640625" style="30" customWidth="1"/>
    <col min="5649" max="5687" width="10.6640625" style="30" customWidth="1"/>
    <col min="5688" max="5689" width="9.33203125" style="30"/>
    <col min="5690" max="5712" width="10.6640625" style="30" customWidth="1"/>
    <col min="5713" max="5888" width="9.33203125" style="30"/>
    <col min="5889" max="5889" width="8" style="30" customWidth="1"/>
    <col min="5890" max="5890" width="9.33203125" style="30"/>
    <col min="5891" max="5891" width="15" style="30" customWidth="1"/>
    <col min="5892" max="5892" width="10" style="30" customWidth="1"/>
    <col min="5893" max="5893" width="14" style="30" customWidth="1"/>
    <col min="5894" max="5894" width="9.33203125" style="30"/>
    <col min="5895" max="5895" width="8.83203125" style="30" customWidth="1"/>
    <col min="5896" max="5896" width="9.33203125" style="30"/>
    <col min="5897" max="5897" width="7" style="30" customWidth="1"/>
    <col min="5898" max="5898" width="13.1640625" style="30" bestFit="1" customWidth="1"/>
    <col min="5899" max="5899" width="15" style="30" customWidth="1"/>
    <col min="5900" max="5900" width="5.5" style="30" customWidth="1"/>
    <col min="5901" max="5901" width="17.6640625" style="30" customWidth="1"/>
    <col min="5902" max="5902" width="16.6640625" style="30" customWidth="1"/>
    <col min="5903" max="5903" width="17.33203125" style="30" customWidth="1"/>
    <col min="5904" max="5904" width="26.6640625" style="30" customWidth="1"/>
    <col min="5905" max="5943" width="10.6640625" style="30" customWidth="1"/>
    <col min="5944" max="5945" width="9.33203125" style="30"/>
    <col min="5946" max="5968" width="10.6640625" style="30" customWidth="1"/>
    <col min="5969" max="6144" width="9.33203125" style="30"/>
    <col min="6145" max="6145" width="8" style="30" customWidth="1"/>
    <col min="6146" max="6146" width="9.33203125" style="30"/>
    <col min="6147" max="6147" width="15" style="30" customWidth="1"/>
    <col min="6148" max="6148" width="10" style="30" customWidth="1"/>
    <col min="6149" max="6149" width="14" style="30" customWidth="1"/>
    <col min="6150" max="6150" width="9.33203125" style="30"/>
    <col min="6151" max="6151" width="8.83203125" style="30" customWidth="1"/>
    <col min="6152" max="6152" width="9.33203125" style="30"/>
    <col min="6153" max="6153" width="7" style="30" customWidth="1"/>
    <col min="6154" max="6154" width="13.1640625" style="30" bestFit="1" customWidth="1"/>
    <col min="6155" max="6155" width="15" style="30" customWidth="1"/>
    <col min="6156" max="6156" width="5.5" style="30" customWidth="1"/>
    <col min="6157" max="6157" width="17.6640625" style="30" customWidth="1"/>
    <col min="6158" max="6158" width="16.6640625" style="30" customWidth="1"/>
    <col min="6159" max="6159" width="17.33203125" style="30" customWidth="1"/>
    <col min="6160" max="6160" width="26.6640625" style="30" customWidth="1"/>
    <col min="6161" max="6199" width="10.6640625" style="30" customWidth="1"/>
    <col min="6200" max="6201" width="9.33203125" style="30"/>
    <col min="6202" max="6224" width="10.6640625" style="30" customWidth="1"/>
    <col min="6225" max="6400" width="9.33203125" style="30"/>
    <col min="6401" max="6401" width="8" style="30" customWidth="1"/>
    <col min="6402" max="6402" width="9.33203125" style="30"/>
    <col min="6403" max="6403" width="15" style="30" customWidth="1"/>
    <col min="6404" max="6404" width="10" style="30" customWidth="1"/>
    <col min="6405" max="6405" width="14" style="30" customWidth="1"/>
    <col min="6406" max="6406" width="9.33203125" style="30"/>
    <col min="6407" max="6407" width="8.83203125" style="30" customWidth="1"/>
    <col min="6408" max="6408" width="9.33203125" style="30"/>
    <col min="6409" max="6409" width="7" style="30" customWidth="1"/>
    <col min="6410" max="6410" width="13.1640625" style="30" bestFit="1" customWidth="1"/>
    <col min="6411" max="6411" width="15" style="30" customWidth="1"/>
    <col min="6412" max="6412" width="5.5" style="30" customWidth="1"/>
    <col min="6413" max="6413" width="17.6640625" style="30" customWidth="1"/>
    <col min="6414" max="6414" width="16.6640625" style="30" customWidth="1"/>
    <col min="6415" max="6415" width="17.33203125" style="30" customWidth="1"/>
    <col min="6416" max="6416" width="26.6640625" style="30" customWidth="1"/>
    <col min="6417" max="6455" width="10.6640625" style="30" customWidth="1"/>
    <col min="6456" max="6457" width="9.33203125" style="30"/>
    <col min="6458" max="6480" width="10.6640625" style="30" customWidth="1"/>
    <col min="6481" max="6656" width="9.33203125" style="30"/>
    <col min="6657" max="6657" width="8" style="30" customWidth="1"/>
    <col min="6658" max="6658" width="9.33203125" style="30"/>
    <col min="6659" max="6659" width="15" style="30" customWidth="1"/>
    <col min="6660" max="6660" width="10" style="30" customWidth="1"/>
    <col min="6661" max="6661" width="14" style="30" customWidth="1"/>
    <col min="6662" max="6662" width="9.33203125" style="30"/>
    <col min="6663" max="6663" width="8.83203125" style="30" customWidth="1"/>
    <col min="6664" max="6664" width="9.33203125" style="30"/>
    <col min="6665" max="6665" width="7" style="30" customWidth="1"/>
    <col min="6666" max="6666" width="13.1640625" style="30" bestFit="1" customWidth="1"/>
    <col min="6667" max="6667" width="15" style="30" customWidth="1"/>
    <col min="6668" max="6668" width="5.5" style="30" customWidth="1"/>
    <col min="6669" max="6669" width="17.6640625" style="30" customWidth="1"/>
    <col min="6670" max="6670" width="16.6640625" style="30" customWidth="1"/>
    <col min="6671" max="6671" width="17.33203125" style="30" customWidth="1"/>
    <col min="6672" max="6672" width="26.6640625" style="30" customWidth="1"/>
    <col min="6673" max="6711" width="10.6640625" style="30" customWidth="1"/>
    <col min="6712" max="6713" width="9.33203125" style="30"/>
    <col min="6714" max="6736" width="10.6640625" style="30" customWidth="1"/>
    <col min="6737" max="6912" width="9.33203125" style="30"/>
    <col min="6913" max="6913" width="8" style="30" customWidth="1"/>
    <col min="6914" max="6914" width="9.33203125" style="30"/>
    <col min="6915" max="6915" width="15" style="30" customWidth="1"/>
    <col min="6916" max="6916" width="10" style="30" customWidth="1"/>
    <col min="6917" max="6917" width="14" style="30" customWidth="1"/>
    <col min="6918" max="6918" width="9.33203125" style="30"/>
    <col min="6919" max="6919" width="8.83203125" style="30" customWidth="1"/>
    <col min="6920" max="6920" width="9.33203125" style="30"/>
    <col min="6921" max="6921" width="7" style="30" customWidth="1"/>
    <col min="6922" max="6922" width="13.1640625" style="30" bestFit="1" customWidth="1"/>
    <col min="6923" max="6923" width="15" style="30" customWidth="1"/>
    <col min="6924" max="6924" width="5.5" style="30" customWidth="1"/>
    <col min="6925" max="6925" width="17.6640625" style="30" customWidth="1"/>
    <col min="6926" max="6926" width="16.6640625" style="30" customWidth="1"/>
    <col min="6927" max="6927" width="17.33203125" style="30" customWidth="1"/>
    <col min="6928" max="6928" width="26.6640625" style="30" customWidth="1"/>
    <col min="6929" max="6967" width="10.6640625" style="30" customWidth="1"/>
    <col min="6968" max="6969" width="9.33203125" style="30"/>
    <col min="6970" max="6992" width="10.6640625" style="30" customWidth="1"/>
    <col min="6993" max="7168" width="9.33203125" style="30"/>
    <col min="7169" max="7169" width="8" style="30" customWidth="1"/>
    <col min="7170" max="7170" width="9.33203125" style="30"/>
    <col min="7171" max="7171" width="15" style="30" customWidth="1"/>
    <col min="7172" max="7172" width="10" style="30" customWidth="1"/>
    <col min="7173" max="7173" width="14" style="30" customWidth="1"/>
    <col min="7174" max="7174" width="9.33203125" style="30"/>
    <col min="7175" max="7175" width="8.83203125" style="30" customWidth="1"/>
    <col min="7176" max="7176" width="9.33203125" style="30"/>
    <col min="7177" max="7177" width="7" style="30" customWidth="1"/>
    <col min="7178" max="7178" width="13.1640625" style="30" bestFit="1" customWidth="1"/>
    <col min="7179" max="7179" width="15" style="30" customWidth="1"/>
    <col min="7180" max="7180" width="5.5" style="30" customWidth="1"/>
    <col min="7181" max="7181" width="17.6640625" style="30" customWidth="1"/>
    <col min="7182" max="7182" width="16.6640625" style="30" customWidth="1"/>
    <col min="7183" max="7183" width="17.33203125" style="30" customWidth="1"/>
    <col min="7184" max="7184" width="26.6640625" style="30" customWidth="1"/>
    <col min="7185" max="7223" width="10.6640625" style="30" customWidth="1"/>
    <col min="7224" max="7225" width="9.33203125" style="30"/>
    <col min="7226" max="7248" width="10.6640625" style="30" customWidth="1"/>
    <col min="7249" max="7424" width="9.33203125" style="30"/>
    <col min="7425" max="7425" width="8" style="30" customWidth="1"/>
    <col min="7426" max="7426" width="9.33203125" style="30"/>
    <col min="7427" max="7427" width="15" style="30" customWidth="1"/>
    <col min="7428" max="7428" width="10" style="30" customWidth="1"/>
    <col min="7429" max="7429" width="14" style="30" customWidth="1"/>
    <col min="7430" max="7430" width="9.33203125" style="30"/>
    <col min="7431" max="7431" width="8.83203125" style="30" customWidth="1"/>
    <col min="7432" max="7432" width="9.33203125" style="30"/>
    <col min="7433" max="7433" width="7" style="30" customWidth="1"/>
    <col min="7434" max="7434" width="13.1640625" style="30" bestFit="1" customWidth="1"/>
    <col min="7435" max="7435" width="15" style="30" customWidth="1"/>
    <col min="7436" max="7436" width="5.5" style="30" customWidth="1"/>
    <col min="7437" max="7437" width="17.6640625" style="30" customWidth="1"/>
    <col min="7438" max="7438" width="16.6640625" style="30" customWidth="1"/>
    <col min="7439" max="7439" width="17.33203125" style="30" customWidth="1"/>
    <col min="7440" max="7440" width="26.6640625" style="30" customWidth="1"/>
    <col min="7441" max="7479" width="10.6640625" style="30" customWidth="1"/>
    <col min="7480" max="7481" width="9.33203125" style="30"/>
    <col min="7482" max="7504" width="10.6640625" style="30" customWidth="1"/>
    <col min="7505" max="7680" width="9.33203125" style="30"/>
    <col min="7681" max="7681" width="8" style="30" customWidth="1"/>
    <col min="7682" max="7682" width="9.33203125" style="30"/>
    <col min="7683" max="7683" width="15" style="30" customWidth="1"/>
    <col min="7684" max="7684" width="10" style="30" customWidth="1"/>
    <col min="7685" max="7685" width="14" style="30" customWidth="1"/>
    <col min="7686" max="7686" width="9.33203125" style="30"/>
    <col min="7687" max="7687" width="8.83203125" style="30" customWidth="1"/>
    <col min="7688" max="7688" width="9.33203125" style="30"/>
    <col min="7689" max="7689" width="7" style="30" customWidth="1"/>
    <col min="7690" max="7690" width="13.1640625" style="30" bestFit="1" customWidth="1"/>
    <col min="7691" max="7691" width="15" style="30" customWidth="1"/>
    <col min="7692" max="7692" width="5.5" style="30" customWidth="1"/>
    <col min="7693" max="7693" width="17.6640625" style="30" customWidth="1"/>
    <col min="7694" max="7694" width="16.6640625" style="30" customWidth="1"/>
    <col min="7695" max="7695" width="17.33203125" style="30" customWidth="1"/>
    <col min="7696" max="7696" width="26.6640625" style="30" customWidth="1"/>
    <col min="7697" max="7735" width="10.6640625" style="30" customWidth="1"/>
    <col min="7736" max="7737" width="9.33203125" style="30"/>
    <col min="7738" max="7760" width="10.6640625" style="30" customWidth="1"/>
    <col min="7761" max="7936" width="9.33203125" style="30"/>
    <col min="7937" max="7937" width="8" style="30" customWidth="1"/>
    <col min="7938" max="7938" width="9.33203125" style="30"/>
    <col min="7939" max="7939" width="15" style="30" customWidth="1"/>
    <col min="7940" max="7940" width="10" style="30" customWidth="1"/>
    <col min="7941" max="7941" width="14" style="30" customWidth="1"/>
    <col min="7942" max="7942" width="9.33203125" style="30"/>
    <col min="7943" max="7943" width="8.83203125" style="30" customWidth="1"/>
    <col min="7944" max="7944" width="9.33203125" style="30"/>
    <col min="7945" max="7945" width="7" style="30" customWidth="1"/>
    <col min="7946" max="7946" width="13.1640625" style="30" bestFit="1" customWidth="1"/>
    <col min="7947" max="7947" width="15" style="30" customWidth="1"/>
    <col min="7948" max="7948" width="5.5" style="30" customWidth="1"/>
    <col min="7949" max="7949" width="17.6640625" style="30" customWidth="1"/>
    <col min="7950" max="7950" width="16.6640625" style="30" customWidth="1"/>
    <col min="7951" max="7951" width="17.33203125" style="30" customWidth="1"/>
    <col min="7952" max="7952" width="26.6640625" style="30" customWidth="1"/>
    <col min="7953" max="7991" width="10.6640625" style="30" customWidth="1"/>
    <col min="7992" max="7993" width="9.33203125" style="30"/>
    <col min="7994" max="8016" width="10.6640625" style="30" customWidth="1"/>
    <col min="8017" max="8192" width="9.33203125" style="30"/>
    <col min="8193" max="8193" width="8" style="30" customWidth="1"/>
    <col min="8194" max="8194" width="9.33203125" style="30"/>
    <col min="8195" max="8195" width="15" style="30" customWidth="1"/>
    <col min="8196" max="8196" width="10" style="30" customWidth="1"/>
    <col min="8197" max="8197" width="14" style="30" customWidth="1"/>
    <col min="8198" max="8198" width="9.33203125" style="30"/>
    <col min="8199" max="8199" width="8.83203125" style="30" customWidth="1"/>
    <col min="8200" max="8200" width="9.33203125" style="30"/>
    <col min="8201" max="8201" width="7" style="30" customWidth="1"/>
    <col min="8202" max="8202" width="13.1640625" style="30" bestFit="1" customWidth="1"/>
    <col min="8203" max="8203" width="15" style="30" customWidth="1"/>
    <col min="8204" max="8204" width="5.5" style="30" customWidth="1"/>
    <col min="8205" max="8205" width="17.6640625" style="30" customWidth="1"/>
    <col min="8206" max="8206" width="16.6640625" style="30" customWidth="1"/>
    <col min="8207" max="8207" width="17.33203125" style="30" customWidth="1"/>
    <col min="8208" max="8208" width="26.6640625" style="30" customWidth="1"/>
    <col min="8209" max="8247" width="10.6640625" style="30" customWidth="1"/>
    <col min="8248" max="8249" width="9.33203125" style="30"/>
    <col min="8250" max="8272" width="10.6640625" style="30" customWidth="1"/>
    <col min="8273" max="8448" width="9.33203125" style="30"/>
    <col min="8449" max="8449" width="8" style="30" customWidth="1"/>
    <col min="8450" max="8450" width="9.33203125" style="30"/>
    <col min="8451" max="8451" width="15" style="30" customWidth="1"/>
    <col min="8452" max="8452" width="10" style="30" customWidth="1"/>
    <col min="8453" max="8453" width="14" style="30" customWidth="1"/>
    <col min="8454" max="8454" width="9.33203125" style="30"/>
    <col min="8455" max="8455" width="8.83203125" style="30" customWidth="1"/>
    <col min="8456" max="8456" width="9.33203125" style="30"/>
    <col min="8457" max="8457" width="7" style="30" customWidth="1"/>
    <col min="8458" max="8458" width="13.1640625" style="30" bestFit="1" customWidth="1"/>
    <col min="8459" max="8459" width="15" style="30" customWidth="1"/>
    <col min="8460" max="8460" width="5.5" style="30" customWidth="1"/>
    <col min="8461" max="8461" width="17.6640625" style="30" customWidth="1"/>
    <col min="8462" max="8462" width="16.6640625" style="30" customWidth="1"/>
    <col min="8463" max="8463" width="17.33203125" style="30" customWidth="1"/>
    <col min="8464" max="8464" width="26.6640625" style="30" customWidth="1"/>
    <col min="8465" max="8503" width="10.6640625" style="30" customWidth="1"/>
    <col min="8504" max="8505" width="9.33203125" style="30"/>
    <col min="8506" max="8528" width="10.6640625" style="30" customWidth="1"/>
    <col min="8529" max="8704" width="9.33203125" style="30"/>
    <col min="8705" max="8705" width="8" style="30" customWidth="1"/>
    <col min="8706" max="8706" width="9.33203125" style="30"/>
    <col min="8707" max="8707" width="15" style="30" customWidth="1"/>
    <col min="8708" max="8708" width="10" style="30" customWidth="1"/>
    <col min="8709" max="8709" width="14" style="30" customWidth="1"/>
    <col min="8710" max="8710" width="9.33203125" style="30"/>
    <col min="8711" max="8711" width="8.83203125" style="30" customWidth="1"/>
    <col min="8712" max="8712" width="9.33203125" style="30"/>
    <col min="8713" max="8713" width="7" style="30" customWidth="1"/>
    <col min="8714" max="8714" width="13.1640625" style="30" bestFit="1" customWidth="1"/>
    <col min="8715" max="8715" width="15" style="30" customWidth="1"/>
    <col min="8716" max="8716" width="5.5" style="30" customWidth="1"/>
    <col min="8717" max="8717" width="17.6640625" style="30" customWidth="1"/>
    <col min="8718" max="8718" width="16.6640625" style="30" customWidth="1"/>
    <col min="8719" max="8719" width="17.33203125" style="30" customWidth="1"/>
    <col min="8720" max="8720" width="26.6640625" style="30" customWidth="1"/>
    <col min="8721" max="8759" width="10.6640625" style="30" customWidth="1"/>
    <col min="8760" max="8761" width="9.33203125" style="30"/>
    <col min="8762" max="8784" width="10.6640625" style="30" customWidth="1"/>
    <col min="8785" max="8960" width="9.33203125" style="30"/>
    <col min="8961" max="8961" width="8" style="30" customWidth="1"/>
    <col min="8962" max="8962" width="9.33203125" style="30"/>
    <col min="8963" max="8963" width="15" style="30" customWidth="1"/>
    <col min="8964" max="8964" width="10" style="30" customWidth="1"/>
    <col min="8965" max="8965" width="14" style="30" customWidth="1"/>
    <col min="8966" max="8966" width="9.33203125" style="30"/>
    <col min="8967" max="8967" width="8.83203125" style="30" customWidth="1"/>
    <col min="8968" max="8968" width="9.33203125" style="30"/>
    <col min="8969" max="8969" width="7" style="30" customWidth="1"/>
    <col min="8970" max="8970" width="13.1640625" style="30" bestFit="1" customWidth="1"/>
    <col min="8971" max="8971" width="15" style="30" customWidth="1"/>
    <col min="8972" max="8972" width="5.5" style="30" customWidth="1"/>
    <col min="8973" max="8973" width="17.6640625" style="30" customWidth="1"/>
    <col min="8974" max="8974" width="16.6640625" style="30" customWidth="1"/>
    <col min="8975" max="8975" width="17.33203125" style="30" customWidth="1"/>
    <col min="8976" max="8976" width="26.6640625" style="30" customWidth="1"/>
    <col min="8977" max="9015" width="10.6640625" style="30" customWidth="1"/>
    <col min="9016" max="9017" width="9.33203125" style="30"/>
    <col min="9018" max="9040" width="10.6640625" style="30" customWidth="1"/>
    <col min="9041" max="9216" width="9.33203125" style="30"/>
    <col min="9217" max="9217" width="8" style="30" customWidth="1"/>
    <col min="9218" max="9218" width="9.33203125" style="30"/>
    <col min="9219" max="9219" width="15" style="30" customWidth="1"/>
    <col min="9220" max="9220" width="10" style="30" customWidth="1"/>
    <col min="9221" max="9221" width="14" style="30" customWidth="1"/>
    <col min="9222" max="9222" width="9.33203125" style="30"/>
    <col min="9223" max="9223" width="8.83203125" style="30" customWidth="1"/>
    <col min="9224" max="9224" width="9.33203125" style="30"/>
    <col min="9225" max="9225" width="7" style="30" customWidth="1"/>
    <col min="9226" max="9226" width="13.1640625" style="30" bestFit="1" customWidth="1"/>
    <col min="9227" max="9227" width="15" style="30" customWidth="1"/>
    <col min="9228" max="9228" width="5.5" style="30" customWidth="1"/>
    <col min="9229" max="9229" width="17.6640625" style="30" customWidth="1"/>
    <col min="9230" max="9230" width="16.6640625" style="30" customWidth="1"/>
    <col min="9231" max="9231" width="17.33203125" style="30" customWidth="1"/>
    <col min="9232" max="9232" width="26.6640625" style="30" customWidth="1"/>
    <col min="9233" max="9271" width="10.6640625" style="30" customWidth="1"/>
    <col min="9272" max="9273" width="9.33203125" style="30"/>
    <col min="9274" max="9296" width="10.6640625" style="30" customWidth="1"/>
    <col min="9297" max="9472" width="9.33203125" style="30"/>
    <col min="9473" max="9473" width="8" style="30" customWidth="1"/>
    <col min="9474" max="9474" width="9.33203125" style="30"/>
    <col min="9475" max="9475" width="15" style="30" customWidth="1"/>
    <col min="9476" max="9476" width="10" style="30" customWidth="1"/>
    <col min="9477" max="9477" width="14" style="30" customWidth="1"/>
    <col min="9478" max="9478" width="9.33203125" style="30"/>
    <col min="9479" max="9479" width="8.83203125" style="30" customWidth="1"/>
    <col min="9480" max="9480" width="9.33203125" style="30"/>
    <col min="9481" max="9481" width="7" style="30" customWidth="1"/>
    <col min="9482" max="9482" width="13.1640625" style="30" bestFit="1" customWidth="1"/>
    <col min="9483" max="9483" width="15" style="30" customWidth="1"/>
    <col min="9484" max="9484" width="5.5" style="30" customWidth="1"/>
    <col min="9485" max="9485" width="17.6640625" style="30" customWidth="1"/>
    <col min="9486" max="9486" width="16.6640625" style="30" customWidth="1"/>
    <col min="9487" max="9487" width="17.33203125" style="30" customWidth="1"/>
    <col min="9488" max="9488" width="26.6640625" style="30" customWidth="1"/>
    <col min="9489" max="9527" width="10.6640625" style="30" customWidth="1"/>
    <col min="9528" max="9529" width="9.33203125" style="30"/>
    <col min="9530" max="9552" width="10.6640625" style="30" customWidth="1"/>
    <col min="9553" max="9728" width="9.33203125" style="30"/>
    <col min="9729" max="9729" width="8" style="30" customWidth="1"/>
    <col min="9730" max="9730" width="9.33203125" style="30"/>
    <col min="9731" max="9731" width="15" style="30" customWidth="1"/>
    <col min="9732" max="9732" width="10" style="30" customWidth="1"/>
    <col min="9733" max="9733" width="14" style="30" customWidth="1"/>
    <col min="9734" max="9734" width="9.33203125" style="30"/>
    <col min="9735" max="9735" width="8.83203125" style="30" customWidth="1"/>
    <col min="9736" max="9736" width="9.33203125" style="30"/>
    <col min="9737" max="9737" width="7" style="30" customWidth="1"/>
    <col min="9738" max="9738" width="13.1640625" style="30" bestFit="1" customWidth="1"/>
    <col min="9739" max="9739" width="15" style="30" customWidth="1"/>
    <col min="9740" max="9740" width="5.5" style="30" customWidth="1"/>
    <col min="9741" max="9741" width="17.6640625" style="30" customWidth="1"/>
    <col min="9742" max="9742" width="16.6640625" style="30" customWidth="1"/>
    <col min="9743" max="9743" width="17.33203125" style="30" customWidth="1"/>
    <col min="9744" max="9744" width="26.6640625" style="30" customWidth="1"/>
    <col min="9745" max="9783" width="10.6640625" style="30" customWidth="1"/>
    <col min="9784" max="9785" width="9.33203125" style="30"/>
    <col min="9786" max="9808" width="10.6640625" style="30" customWidth="1"/>
    <col min="9809" max="9984" width="9.33203125" style="30"/>
    <col min="9985" max="9985" width="8" style="30" customWidth="1"/>
    <col min="9986" max="9986" width="9.33203125" style="30"/>
    <col min="9987" max="9987" width="15" style="30" customWidth="1"/>
    <col min="9988" max="9988" width="10" style="30" customWidth="1"/>
    <col min="9989" max="9989" width="14" style="30" customWidth="1"/>
    <col min="9990" max="9990" width="9.33203125" style="30"/>
    <col min="9991" max="9991" width="8.83203125" style="30" customWidth="1"/>
    <col min="9992" max="9992" width="9.33203125" style="30"/>
    <col min="9993" max="9993" width="7" style="30" customWidth="1"/>
    <col min="9994" max="9994" width="13.1640625" style="30" bestFit="1" customWidth="1"/>
    <col min="9995" max="9995" width="15" style="30" customWidth="1"/>
    <col min="9996" max="9996" width="5.5" style="30" customWidth="1"/>
    <col min="9997" max="9997" width="17.6640625" style="30" customWidth="1"/>
    <col min="9998" max="9998" width="16.6640625" style="30" customWidth="1"/>
    <col min="9999" max="9999" width="17.33203125" style="30" customWidth="1"/>
    <col min="10000" max="10000" width="26.6640625" style="30" customWidth="1"/>
    <col min="10001" max="10039" width="10.6640625" style="30" customWidth="1"/>
    <col min="10040" max="10041" width="9.33203125" style="30"/>
    <col min="10042" max="10064" width="10.6640625" style="30" customWidth="1"/>
    <col min="10065" max="10240" width="9.33203125" style="30"/>
    <col min="10241" max="10241" width="8" style="30" customWidth="1"/>
    <col min="10242" max="10242" width="9.33203125" style="30"/>
    <col min="10243" max="10243" width="15" style="30" customWidth="1"/>
    <col min="10244" max="10244" width="10" style="30" customWidth="1"/>
    <col min="10245" max="10245" width="14" style="30" customWidth="1"/>
    <col min="10246" max="10246" width="9.33203125" style="30"/>
    <col min="10247" max="10247" width="8.83203125" style="30" customWidth="1"/>
    <col min="10248" max="10248" width="9.33203125" style="30"/>
    <col min="10249" max="10249" width="7" style="30" customWidth="1"/>
    <col min="10250" max="10250" width="13.1640625" style="30" bestFit="1" customWidth="1"/>
    <col min="10251" max="10251" width="15" style="30" customWidth="1"/>
    <col min="10252" max="10252" width="5.5" style="30" customWidth="1"/>
    <col min="10253" max="10253" width="17.6640625" style="30" customWidth="1"/>
    <col min="10254" max="10254" width="16.6640625" style="30" customWidth="1"/>
    <col min="10255" max="10255" width="17.33203125" style="30" customWidth="1"/>
    <col min="10256" max="10256" width="26.6640625" style="30" customWidth="1"/>
    <col min="10257" max="10295" width="10.6640625" style="30" customWidth="1"/>
    <col min="10296" max="10297" width="9.33203125" style="30"/>
    <col min="10298" max="10320" width="10.6640625" style="30" customWidth="1"/>
    <col min="10321" max="10496" width="9.33203125" style="30"/>
    <col min="10497" max="10497" width="8" style="30" customWidth="1"/>
    <col min="10498" max="10498" width="9.33203125" style="30"/>
    <col min="10499" max="10499" width="15" style="30" customWidth="1"/>
    <col min="10500" max="10500" width="10" style="30" customWidth="1"/>
    <col min="10501" max="10501" width="14" style="30" customWidth="1"/>
    <col min="10502" max="10502" width="9.33203125" style="30"/>
    <col min="10503" max="10503" width="8.83203125" style="30" customWidth="1"/>
    <col min="10504" max="10504" width="9.33203125" style="30"/>
    <col min="10505" max="10505" width="7" style="30" customWidth="1"/>
    <col min="10506" max="10506" width="13.1640625" style="30" bestFit="1" customWidth="1"/>
    <col min="10507" max="10507" width="15" style="30" customWidth="1"/>
    <col min="10508" max="10508" width="5.5" style="30" customWidth="1"/>
    <col min="10509" max="10509" width="17.6640625" style="30" customWidth="1"/>
    <col min="10510" max="10510" width="16.6640625" style="30" customWidth="1"/>
    <col min="10511" max="10511" width="17.33203125" style="30" customWidth="1"/>
    <col min="10512" max="10512" width="26.6640625" style="30" customWidth="1"/>
    <col min="10513" max="10551" width="10.6640625" style="30" customWidth="1"/>
    <col min="10552" max="10553" width="9.33203125" style="30"/>
    <col min="10554" max="10576" width="10.6640625" style="30" customWidth="1"/>
    <col min="10577" max="10752" width="9.33203125" style="30"/>
    <col min="10753" max="10753" width="8" style="30" customWidth="1"/>
    <col min="10754" max="10754" width="9.33203125" style="30"/>
    <col min="10755" max="10755" width="15" style="30" customWidth="1"/>
    <col min="10756" max="10756" width="10" style="30" customWidth="1"/>
    <col min="10757" max="10757" width="14" style="30" customWidth="1"/>
    <col min="10758" max="10758" width="9.33203125" style="30"/>
    <col min="10759" max="10759" width="8.83203125" style="30" customWidth="1"/>
    <col min="10760" max="10760" width="9.33203125" style="30"/>
    <col min="10761" max="10761" width="7" style="30" customWidth="1"/>
    <col min="10762" max="10762" width="13.1640625" style="30" bestFit="1" customWidth="1"/>
    <col min="10763" max="10763" width="15" style="30" customWidth="1"/>
    <col min="10764" max="10764" width="5.5" style="30" customWidth="1"/>
    <col min="10765" max="10765" width="17.6640625" style="30" customWidth="1"/>
    <col min="10766" max="10766" width="16.6640625" style="30" customWidth="1"/>
    <col min="10767" max="10767" width="17.33203125" style="30" customWidth="1"/>
    <col min="10768" max="10768" width="26.6640625" style="30" customWidth="1"/>
    <col min="10769" max="10807" width="10.6640625" style="30" customWidth="1"/>
    <col min="10808" max="10809" width="9.33203125" style="30"/>
    <col min="10810" max="10832" width="10.6640625" style="30" customWidth="1"/>
    <col min="10833" max="11008" width="9.33203125" style="30"/>
    <col min="11009" max="11009" width="8" style="30" customWidth="1"/>
    <col min="11010" max="11010" width="9.33203125" style="30"/>
    <col min="11011" max="11011" width="15" style="30" customWidth="1"/>
    <col min="11012" max="11012" width="10" style="30" customWidth="1"/>
    <col min="11013" max="11013" width="14" style="30" customWidth="1"/>
    <col min="11014" max="11014" width="9.33203125" style="30"/>
    <col min="11015" max="11015" width="8.83203125" style="30" customWidth="1"/>
    <col min="11016" max="11016" width="9.33203125" style="30"/>
    <col min="11017" max="11017" width="7" style="30" customWidth="1"/>
    <col min="11018" max="11018" width="13.1640625" style="30" bestFit="1" customWidth="1"/>
    <col min="11019" max="11019" width="15" style="30" customWidth="1"/>
    <col min="11020" max="11020" width="5.5" style="30" customWidth="1"/>
    <col min="11021" max="11021" width="17.6640625" style="30" customWidth="1"/>
    <col min="11022" max="11022" width="16.6640625" style="30" customWidth="1"/>
    <col min="11023" max="11023" width="17.33203125" style="30" customWidth="1"/>
    <col min="11024" max="11024" width="26.6640625" style="30" customWidth="1"/>
    <col min="11025" max="11063" width="10.6640625" style="30" customWidth="1"/>
    <col min="11064" max="11065" width="9.33203125" style="30"/>
    <col min="11066" max="11088" width="10.6640625" style="30" customWidth="1"/>
    <col min="11089" max="11264" width="9.33203125" style="30"/>
    <col min="11265" max="11265" width="8" style="30" customWidth="1"/>
    <col min="11266" max="11266" width="9.33203125" style="30"/>
    <col min="11267" max="11267" width="15" style="30" customWidth="1"/>
    <col min="11268" max="11268" width="10" style="30" customWidth="1"/>
    <col min="11269" max="11269" width="14" style="30" customWidth="1"/>
    <col min="11270" max="11270" width="9.33203125" style="30"/>
    <col min="11271" max="11271" width="8.83203125" style="30" customWidth="1"/>
    <col min="11272" max="11272" width="9.33203125" style="30"/>
    <col min="11273" max="11273" width="7" style="30" customWidth="1"/>
    <col min="11274" max="11274" width="13.1640625" style="30" bestFit="1" customWidth="1"/>
    <col min="11275" max="11275" width="15" style="30" customWidth="1"/>
    <col min="11276" max="11276" width="5.5" style="30" customWidth="1"/>
    <col min="11277" max="11277" width="17.6640625" style="30" customWidth="1"/>
    <col min="11278" max="11278" width="16.6640625" style="30" customWidth="1"/>
    <col min="11279" max="11279" width="17.33203125" style="30" customWidth="1"/>
    <col min="11280" max="11280" width="26.6640625" style="30" customWidth="1"/>
    <col min="11281" max="11319" width="10.6640625" style="30" customWidth="1"/>
    <col min="11320" max="11321" width="9.33203125" style="30"/>
    <col min="11322" max="11344" width="10.6640625" style="30" customWidth="1"/>
    <col min="11345" max="11520" width="9.33203125" style="30"/>
    <col min="11521" max="11521" width="8" style="30" customWidth="1"/>
    <col min="11522" max="11522" width="9.33203125" style="30"/>
    <col min="11523" max="11523" width="15" style="30" customWidth="1"/>
    <col min="11524" max="11524" width="10" style="30" customWidth="1"/>
    <col min="11525" max="11525" width="14" style="30" customWidth="1"/>
    <col min="11526" max="11526" width="9.33203125" style="30"/>
    <col min="11527" max="11527" width="8.83203125" style="30" customWidth="1"/>
    <col min="11528" max="11528" width="9.33203125" style="30"/>
    <col min="11529" max="11529" width="7" style="30" customWidth="1"/>
    <col min="11530" max="11530" width="13.1640625" style="30" bestFit="1" customWidth="1"/>
    <col min="11531" max="11531" width="15" style="30" customWidth="1"/>
    <col min="11532" max="11532" width="5.5" style="30" customWidth="1"/>
    <col min="11533" max="11533" width="17.6640625" style="30" customWidth="1"/>
    <col min="11534" max="11534" width="16.6640625" style="30" customWidth="1"/>
    <col min="11535" max="11535" width="17.33203125" style="30" customWidth="1"/>
    <col min="11536" max="11536" width="26.6640625" style="30" customWidth="1"/>
    <col min="11537" max="11575" width="10.6640625" style="30" customWidth="1"/>
    <col min="11576" max="11577" width="9.33203125" style="30"/>
    <col min="11578" max="11600" width="10.6640625" style="30" customWidth="1"/>
    <col min="11601" max="11776" width="9.33203125" style="30"/>
    <col min="11777" max="11777" width="8" style="30" customWidth="1"/>
    <col min="11778" max="11778" width="9.33203125" style="30"/>
    <col min="11779" max="11779" width="15" style="30" customWidth="1"/>
    <col min="11780" max="11780" width="10" style="30" customWidth="1"/>
    <col min="11781" max="11781" width="14" style="30" customWidth="1"/>
    <col min="11782" max="11782" width="9.33203125" style="30"/>
    <col min="11783" max="11783" width="8.83203125" style="30" customWidth="1"/>
    <col min="11784" max="11784" width="9.33203125" style="30"/>
    <col min="11785" max="11785" width="7" style="30" customWidth="1"/>
    <col min="11786" max="11786" width="13.1640625" style="30" bestFit="1" customWidth="1"/>
    <col min="11787" max="11787" width="15" style="30" customWidth="1"/>
    <col min="11788" max="11788" width="5.5" style="30" customWidth="1"/>
    <col min="11789" max="11789" width="17.6640625" style="30" customWidth="1"/>
    <col min="11790" max="11790" width="16.6640625" style="30" customWidth="1"/>
    <col min="11791" max="11791" width="17.33203125" style="30" customWidth="1"/>
    <col min="11792" max="11792" width="26.6640625" style="30" customWidth="1"/>
    <col min="11793" max="11831" width="10.6640625" style="30" customWidth="1"/>
    <col min="11832" max="11833" width="9.33203125" style="30"/>
    <col min="11834" max="11856" width="10.6640625" style="30" customWidth="1"/>
    <col min="11857" max="12032" width="9.33203125" style="30"/>
    <col min="12033" max="12033" width="8" style="30" customWidth="1"/>
    <col min="12034" max="12034" width="9.33203125" style="30"/>
    <col min="12035" max="12035" width="15" style="30" customWidth="1"/>
    <col min="12036" max="12036" width="10" style="30" customWidth="1"/>
    <col min="12037" max="12037" width="14" style="30" customWidth="1"/>
    <col min="12038" max="12038" width="9.33203125" style="30"/>
    <col min="12039" max="12039" width="8.83203125" style="30" customWidth="1"/>
    <col min="12040" max="12040" width="9.33203125" style="30"/>
    <col min="12041" max="12041" width="7" style="30" customWidth="1"/>
    <col min="12042" max="12042" width="13.1640625" style="30" bestFit="1" customWidth="1"/>
    <col min="12043" max="12043" width="15" style="30" customWidth="1"/>
    <col min="12044" max="12044" width="5.5" style="30" customWidth="1"/>
    <col min="12045" max="12045" width="17.6640625" style="30" customWidth="1"/>
    <col min="12046" max="12046" width="16.6640625" style="30" customWidth="1"/>
    <col min="12047" max="12047" width="17.33203125" style="30" customWidth="1"/>
    <col min="12048" max="12048" width="26.6640625" style="30" customWidth="1"/>
    <col min="12049" max="12087" width="10.6640625" style="30" customWidth="1"/>
    <col min="12088" max="12089" width="9.33203125" style="30"/>
    <col min="12090" max="12112" width="10.6640625" style="30" customWidth="1"/>
    <col min="12113" max="12288" width="9.33203125" style="30"/>
    <col min="12289" max="12289" width="8" style="30" customWidth="1"/>
    <col min="12290" max="12290" width="9.33203125" style="30"/>
    <col min="12291" max="12291" width="15" style="30" customWidth="1"/>
    <col min="12292" max="12292" width="10" style="30" customWidth="1"/>
    <col min="12293" max="12293" width="14" style="30" customWidth="1"/>
    <col min="12294" max="12294" width="9.33203125" style="30"/>
    <col min="12295" max="12295" width="8.83203125" style="30" customWidth="1"/>
    <col min="12296" max="12296" width="9.33203125" style="30"/>
    <col min="12297" max="12297" width="7" style="30" customWidth="1"/>
    <col min="12298" max="12298" width="13.1640625" style="30" bestFit="1" customWidth="1"/>
    <col min="12299" max="12299" width="15" style="30" customWidth="1"/>
    <col min="12300" max="12300" width="5.5" style="30" customWidth="1"/>
    <col min="12301" max="12301" width="17.6640625" style="30" customWidth="1"/>
    <col min="12302" max="12302" width="16.6640625" style="30" customWidth="1"/>
    <col min="12303" max="12303" width="17.33203125" style="30" customWidth="1"/>
    <col min="12304" max="12304" width="26.6640625" style="30" customWidth="1"/>
    <col min="12305" max="12343" width="10.6640625" style="30" customWidth="1"/>
    <col min="12344" max="12345" width="9.33203125" style="30"/>
    <col min="12346" max="12368" width="10.6640625" style="30" customWidth="1"/>
    <col min="12369" max="12544" width="9.33203125" style="30"/>
    <col min="12545" max="12545" width="8" style="30" customWidth="1"/>
    <col min="12546" max="12546" width="9.33203125" style="30"/>
    <col min="12547" max="12547" width="15" style="30" customWidth="1"/>
    <col min="12548" max="12548" width="10" style="30" customWidth="1"/>
    <col min="12549" max="12549" width="14" style="30" customWidth="1"/>
    <col min="12550" max="12550" width="9.33203125" style="30"/>
    <col min="12551" max="12551" width="8.83203125" style="30" customWidth="1"/>
    <col min="12552" max="12552" width="9.33203125" style="30"/>
    <col min="12553" max="12553" width="7" style="30" customWidth="1"/>
    <col min="12554" max="12554" width="13.1640625" style="30" bestFit="1" customWidth="1"/>
    <col min="12555" max="12555" width="15" style="30" customWidth="1"/>
    <col min="12556" max="12556" width="5.5" style="30" customWidth="1"/>
    <col min="12557" max="12557" width="17.6640625" style="30" customWidth="1"/>
    <col min="12558" max="12558" width="16.6640625" style="30" customWidth="1"/>
    <col min="12559" max="12559" width="17.33203125" style="30" customWidth="1"/>
    <col min="12560" max="12560" width="26.6640625" style="30" customWidth="1"/>
    <col min="12561" max="12599" width="10.6640625" style="30" customWidth="1"/>
    <col min="12600" max="12601" width="9.33203125" style="30"/>
    <col min="12602" max="12624" width="10.6640625" style="30" customWidth="1"/>
    <col min="12625" max="12800" width="9.33203125" style="30"/>
    <col min="12801" max="12801" width="8" style="30" customWidth="1"/>
    <col min="12802" max="12802" width="9.33203125" style="30"/>
    <col min="12803" max="12803" width="15" style="30" customWidth="1"/>
    <col min="12804" max="12804" width="10" style="30" customWidth="1"/>
    <col min="12805" max="12805" width="14" style="30" customWidth="1"/>
    <col min="12806" max="12806" width="9.33203125" style="30"/>
    <col min="12807" max="12807" width="8.83203125" style="30" customWidth="1"/>
    <col min="12808" max="12808" width="9.33203125" style="30"/>
    <col min="12809" max="12809" width="7" style="30" customWidth="1"/>
    <col min="12810" max="12810" width="13.1640625" style="30" bestFit="1" customWidth="1"/>
    <col min="12811" max="12811" width="15" style="30" customWidth="1"/>
    <col min="12812" max="12812" width="5.5" style="30" customWidth="1"/>
    <col min="12813" max="12813" width="17.6640625" style="30" customWidth="1"/>
    <col min="12814" max="12814" width="16.6640625" style="30" customWidth="1"/>
    <col min="12815" max="12815" width="17.33203125" style="30" customWidth="1"/>
    <col min="12816" max="12816" width="26.6640625" style="30" customWidth="1"/>
    <col min="12817" max="12855" width="10.6640625" style="30" customWidth="1"/>
    <col min="12856" max="12857" width="9.33203125" style="30"/>
    <col min="12858" max="12880" width="10.6640625" style="30" customWidth="1"/>
    <col min="12881" max="13056" width="9.33203125" style="30"/>
    <col min="13057" max="13057" width="8" style="30" customWidth="1"/>
    <col min="13058" max="13058" width="9.33203125" style="30"/>
    <col min="13059" max="13059" width="15" style="30" customWidth="1"/>
    <col min="13060" max="13060" width="10" style="30" customWidth="1"/>
    <col min="13061" max="13061" width="14" style="30" customWidth="1"/>
    <col min="13062" max="13062" width="9.33203125" style="30"/>
    <col min="13063" max="13063" width="8.83203125" style="30" customWidth="1"/>
    <col min="13064" max="13064" width="9.33203125" style="30"/>
    <col min="13065" max="13065" width="7" style="30" customWidth="1"/>
    <col min="13066" max="13066" width="13.1640625" style="30" bestFit="1" customWidth="1"/>
    <col min="13067" max="13067" width="15" style="30" customWidth="1"/>
    <col min="13068" max="13068" width="5.5" style="30" customWidth="1"/>
    <col min="13069" max="13069" width="17.6640625" style="30" customWidth="1"/>
    <col min="13070" max="13070" width="16.6640625" style="30" customWidth="1"/>
    <col min="13071" max="13071" width="17.33203125" style="30" customWidth="1"/>
    <col min="13072" max="13072" width="26.6640625" style="30" customWidth="1"/>
    <col min="13073" max="13111" width="10.6640625" style="30" customWidth="1"/>
    <col min="13112" max="13113" width="9.33203125" style="30"/>
    <col min="13114" max="13136" width="10.6640625" style="30" customWidth="1"/>
    <col min="13137" max="13312" width="9.33203125" style="30"/>
    <col min="13313" max="13313" width="8" style="30" customWidth="1"/>
    <col min="13314" max="13314" width="9.33203125" style="30"/>
    <col min="13315" max="13315" width="15" style="30" customWidth="1"/>
    <col min="13316" max="13316" width="10" style="30" customWidth="1"/>
    <col min="13317" max="13317" width="14" style="30" customWidth="1"/>
    <col min="13318" max="13318" width="9.33203125" style="30"/>
    <col min="13319" max="13319" width="8.83203125" style="30" customWidth="1"/>
    <col min="13320" max="13320" width="9.33203125" style="30"/>
    <col min="13321" max="13321" width="7" style="30" customWidth="1"/>
    <col min="13322" max="13322" width="13.1640625" style="30" bestFit="1" customWidth="1"/>
    <col min="13323" max="13323" width="15" style="30" customWidth="1"/>
    <col min="13324" max="13324" width="5.5" style="30" customWidth="1"/>
    <col min="13325" max="13325" width="17.6640625" style="30" customWidth="1"/>
    <col min="13326" max="13326" width="16.6640625" style="30" customWidth="1"/>
    <col min="13327" max="13327" width="17.33203125" style="30" customWidth="1"/>
    <col min="13328" max="13328" width="26.6640625" style="30" customWidth="1"/>
    <col min="13329" max="13367" width="10.6640625" style="30" customWidth="1"/>
    <col min="13368" max="13369" width="9.33203125" style="30"/>
    <col min="13370" max="13392" width="10.6640625" style="30" customWidth="1"/>
    <col min="13393" max="13568" width="9.33203125" style="30"/>
    <col min="13569" max="13569" width="8" style="30" customWidth="1"/>
    <col min="13570" max="13570" width="9.33203125" style="30"/>
    <col min="13571" max="13571" width="15" style="30" customWidth="1"/>
    <col min="13572" max="13572" width="10" style="30" customWidth="1"/>
    <col min="13573" max="13573" width="14" style="30" customWidth="1"/>
    <col min="13574" max="13574" width="9.33203125" style="30"/>
    <col min="13575" max="13575" width="8.83203125" style="30" customWidth="1"/>
    <col min="13576" max="13576" width="9.33203125" style="30"/>
    <col min="13577" max="13577" width="7" style="30" customWidth="1"/>
    <col min="13578" max="13578" width="13.1640625" style="30" bestFit="1" customWidth="1"/>
    <col min="13579" max="13579" width="15" style="30" customWidth="1"/>
    <col min="13580" max="13580" width="5.5" style="30" customWidth="1"/>
    <col min="13581" max="13581" width="17.6640625" style="30" customWidth="1"/>
    <col min="13582" max="13582" width="16.6640625" style="30" customWidth="1"/>
    <col min="13583" max="13583" width="17.33203125" style="30" customWidth="1"/>
    <col min="13584" max="13584" width="26.6640625" style="30" customWidth="1"/>
    <col min="13585" max="13623" width="10.6640625" style="30" customWidth="1"/>
    <col min="13624" max="13625" width="9.33203125" style="30"/>
    <col min="13626" max="13648" width="10.6640625" style="30" customWidth="1"/>
    <col min="13649" max="13824" width="9.33203125" style="30"/>
    <col min="13825" max="13825" width="8" style="30" customWidth="1"/>
    <col min="13826" max="13826" width="9.33203125" style="30"/>
    <col min="13827" max="13827" width="15" style="30" customWidth="1"/>
    <col min="13828" max="13828" width="10" style="30" customWidth="1"/>
    <col min="13829" max="13829" width="14" style="30" customWidth="1"/>
    <col min="13830" max="13830" width="9.33203125" style="30"/>
    <col min="13831" max="13831" width="8.83203125" style="30" customWidth="1"/>
    <col min="13832" max="13832" width="9.33203125" style="30"/>
    <col min="13833" max="13833" width="7" style="30" customWidth="1"/>
    <col min="13834" max="13834" width="13.1640625" style="30" bestFit="1" customWidth="1"/>
    <col min="13835" max="13835" width="15" style="30" customWidth="1"/>
    <col min="13836" max="13836" width="5.5" style="30" customWidth="1"/>
    <col min="13837" max="13837" width="17.6640625" style="30" customWidth="1"/>
    <col min="13838" max="13838" width="16.6640625" style="30" customWidth="1"/>
    <col min="13839" max="13839" width="17.33203125" style="30" customWidth="1"/>
    <col min="13840" max="13840" width="26.6640625" style="30" customWidth="1"/>
    <col min="13841" max="13879" width="10.6640625" style="30" customWidth="1"/>
    <col min="13880" max="13881" width="9.33203125" style="30"/>
    <col min="13882" max="13904" width="10.6640625" style="30" customWidth="1"/>
    <col min="13905" max="14080" width="9.33203125" style="30"/>
    <col min="14081" max="14081" width="8" style="30" customWidth="1"/>
    <col min="14082" max="14082" width="9.33203125" style="30"/>
    <col min="14083" max="14083" width="15" style="30" customWidth="1"/>
    <col min="14084" max="14084" width="10" style="30" customWidth="1"/>
    <col min="14085" max="14085" width="14" style="30" customWidth="1"/>
    <col min="14086" max="14086" width="9.33203125" style="30"/>
    <col min="14087" max="14087" width="8.83203125" style="30" customWidth="1"/>
    <col min="14088" max="14088" width="9.33203125" style="30"/>
    <col min="14089" max="14089" width="7" style="30" customWidth="1"/>
    <col min="14090" max="14090" width="13.1640625" style="30" bestFit="1" customWidth="1"/>
    <col min="14091" max="14091" width="15" style="30" customWidth="1"/>
    <col min="14092" max="14092" width="5.5" style="30" customWidth="1"/>
    <col min="14093" max="14093" width="17.6640625" style="30" customWidth="1"/>
    <col min="14094" max="14094" width="16.6640625" style="30" customWidth="1"/>
    <col min="14095" max="14095" width="17.33203125" style="30" customWidth="1"/>
    <col min="14096" max="14096" width="26.6640625" style="30" customWidth="1"/>
    <col min="14097" max="14135" width="10.6640625" style="30" customWidth="1"/>
    <col min="14136" max="14137" width="9.33203125" style="30"/>
    <col min="14138" max="14160" width="10.6640625" style="30" customWidth="1"/>
    <col min="14161" max="14336" width="9.33203125" style="30"/>
    <col min="14337" max="14337" width="8" style="30" customWidth="1"/>
    <col min="14338" max="14338" width="9.33203125" style="30"/>
    <col min="14339" max="14339" width="15" style="30" customWidth="1"/>
    <col min="14340" max="14340" width="10" style="30" customWidth="1"/>
    <col min="14341" max="14341" width="14" style="30" customWidth="1"/>
    <col min="14342" max="14342" width="9.33203125" style="30"/>
    <col min="14343" max="14343" width="8.83203125" style="30" customWidth="1"/>
    <col min="14344" max="14344" width="9.33203125" style="30"/>
    <col min="14345" max="14345" width="7" style="30" customWidth="1"/>
    <col min="14346" max="14346" width="13.1640625" style="30" bestFit="1" customWidth="1"/>
    <col min="14347" max="14347" width="15" style="30" customWidth="1"/>
    <col min="14348" max="14348" width="5.5" style="30" customWidth="1"/>
    <col min="14349" max="14349" width="17.6640625" style="30" customWidth="1"/>
    <col min="14350" max="14350" width="16.6640625" style="30" customWidth="1"/>
    <col min="14351" max="14351" width="17.33203125" style="30" customWidth="1"/>
    <col min="14352" max="14352" width="26.6640625" style="30" customWidth="1"/>
    <col min="14353" max="14391" width="10.6640625" style="30" customWidth="1"/>
    <col min="14392" max="14393" width="9.33203125" style="30"/>
    <col min="14394" max="14416" width="10.6640625" style="30" customWidth="1"/>
    <col min="14417" max="14592" width="9.33203125" style="30"/>
    <col min="14593" max="14593" width="8" style="30" customWidth="1"/>
    <col min="14594" max="14594" width="9.33203125" style="30"/>
    <col min="14595" max="14595" width="15" style="30" customWidth="1"/>
    <col min="14596" max="14596" width="10" style="30" customWidth="1"/>
    <col min="14597" max="14597" width="14" style="30" customWidth="1"/>
    <col min="14598" max="14598" width="9.33203125" style="30"/>
    <col min="14599" max="14599" width="8.83203125" style="30" customWidth="1"/>
    <col min="14600" max="14600" width="9.33203125" style="30"/>
    <col min="14601" max="14601" width="7" style="30" customWidth="1"/>
    <col min="14602" max="14602" width="13.1640625" style="30" bestFit="1" customWidth="1"/>
    <col min="14603" max="14603" width="15" style="30" customWidth="1"/>
    <col min="14604" max="14604" width="5.5" style="30" customWidth="1"/>
    <col min="14605" max="14605" width="17.6640625" style="30" customWidth="1"/>
    <col min="14606" max="14606" width="16.6640625" style="30" customWidth="1"/>
    <col min="14607" max="14607" width="17.33203125" style="30" customWidth="1"/>
    <col min="14608" max="14608" width="26.6640625" style="30" customWidth="1"/>
    <col min="14609" max="14647" width="10.6640625" style="30" customWidth="1"/>
    <col min="14648" max="14649" width="9.33203125" style="30"/>
    <col min="14650" max="14672" width="10.6640625" style="30" customWidth="1"/>
    <col min="14673" max="14848" width="9.33203125" style="30"/>
    <col min="14849" max="14849" width="8" style="30" customWidth="1"/>
    <col min="14850" max="14850" width="9.33203125" style="30"/>
    <col min="14851" max="14851" width="15" style="30" customWidth="1"/>
    <col min="14852" max="14852" width="10" style="30" customWidth="1"/>
    <col min="14853" max="14853" width="14" style="30" customWidth="1"/>
    <col min="14854" max="14854" width="9.33203125" style="30"/>
    <col min="14855" max="14855" width="8.83203125" style="30" customWidth="1"/>
    <col min="14856" max="14856" width="9.33203125" style="30"/>
    <col min="14857" max="14857" width="7" style="30" customWidth="1"/>
    <col min="14858" max="14858" width="13.1640625" style="30" bestFit="1" customWidth="1"/>
    <col min="14859" max="14859" width="15" style="30" customWidth="1"/>
    <col min="14860" max="14860" width="5.5" style="30" customWidth="1"/>
    <col min="14861" max="14861" width="17.6640625" style="30" customWidth="1"/>
    <col min="14862" max="14862" width="16.6640625" style="30" customWidth="1"/>
    <col min="14863" max="14863" width="17.33203125" style="30" customWidth="1"/>
    <col min="14864" max="14864" width="26.6640625" style="30" customWidth="1"/>
    <col min="14865" max="14903" width="10.6640625" style="30" customWidth="1"/>
    <col min="14904" max="14905" width="9.33203125" style="30"/>
    <col min="14906" max="14928" width="10.6640625" style="30" customWidth="1"/>
    <col min="14929" max="15104" width="9.33203125" style="30"/>
    <col min="15105" max="15105" width="8" style="30" customWidth="1"/>
    <col min="15106" max="15106" width="9.33203125" style="30"/>
    <col min="15107" max="15107" width="15" style="30" customWidth="1"/>
    <col min="15108" max="15108" width="10" style="30" customWidth="1"/>
    <col min="15109" max="15109" width="14" style="30" customWidth="1"/>
    <col min="15110" max="15110" width="9.33203125" style="30"/>
    <col min="15111" max="15111" width="8.83203125" style="30" customWidth="1"/>
    <col min="15112" max="15112" width="9.33203125" style="30"/>
    <col min="15113" max="15113" width="7" style="30" customWidth="1"/>
    <col min="15114" max="15114" width="13.1640625" style="30" bestFit="1" customWidth="1"/>
    <col min="15115" max="15115" width="15" style="30" customWidth="1"/>
    <col min="15116" max="15116" width="5.5" style="30" customWidth="1"/>
    <col min="15117" max="15117" width="17.6640625" style="30" customWidth="1"/>
    <col min="15118" max="15118" width="16.6640625" style="30" customWidth="1"/>
    <col min="15119" max="15119" width="17.33203125" style="30" customWidth="1"/>
    <col min="15120" max="15120" width="26.6640625" style="30" customWidth="1"/>
    <col min="15121" max="15159" width="10.6640625" style="30" customWidth="1"/>
    <col min="15160" max="15161" width="9.33203125" style="30"/>
    <col min="15162" max="15184" width="10.6640625" style="30" customWidth="1"/>
    <col min="15185" max="15360" width="9.33203125" style="30"/>
    <col min="15361" max="15361" width="8" style="30" customWidth="1"/>
    <col min="15362" max="15362" width="9.33203125" style="30"/>
    <col min="15363" max="15363" width="15" style="30" customWidth="1"/>
    <col min="15364" max="15364" width="10" style="30" customWidth="1"/>
    <col min="15365" max="15365" width="14" style="30" customWidth="1"/>
    <col min="15366" max="15366" width="9.33203125" style="30"/>
    <col min="15367" max="15367" width="8.83203125" style="30" customWidth="1"/>
    <col min="15368" max="15368" width="9.33203125" style="30"/>
    <col min="15369" max="15369" width="7" style="30" customWidth="1"/>
    <col min="15370" max="15370" width="13.1640625" style="30" bestFit="1" customWidth="1"/>
    <col min="15371" max="15371" width="15" style="30" customWidth="1"/>
    <col min="15372" max="15372" width="5.5" style="30" customWidth="1"/>
    <col min="15373" max="15373" width="17.6640625" style="30" customWidth="1"/>
    <col min="15374" max="15374" width="16.6640625" style="30" customWidth="1"/>
    <col min="15375" max="15375" width="17.33203125" style="30" customWidth="1"/>
    <col min="15376" max="15376" width="26.6640625" style="30" customWidth="1"/>
    <col min="15377" max="15415" width="10.6640625" style="30" customWidth="1"/>
    <col min="15416" max="15417" width="9.33203125" style="30"/>
    <col min="15418" max="15440" width="10.6640625" style="30" customWidth="1"/>
    <col min="15441" max="15616" width="9.33203125" style="30"/>
    <col min="15617" max="15617" width="8" style="30" customWidth="1"/>
    <col min="15618" max="15618" width="9.33203125" style="30"/>
    <col min="15619" max="15619" width="15" style="30" customWidth="1"/>
    <col min="15620" max="15620" width="10" style="30" customWidth="1"/>
    <col min="15621" max="15621" width="14" style="30" customWidth="1"/>
    <col min="15622" max="15622" width="9.33203125" style="30"/>
    <col min="15623" max="15623" width="8.83203125" style="30" customWidth="1"/>
    <col min="15624" max="15624" width="9.33203125" style="30"/>
    <col min="15625" max="15625" width="7" style="30" customWidth="1"/>
    <col min="15626" max="15626" width="13.1640625" style="30" bestFit="1" customWidth="1"/>
    <col min="15627" max="15627" width="15" style="30" customWidth="1"/>
    <col min="15628" max="15628" width="5.5" style="30" customWidth="1"/>
    <col min="15629" max="15629" width="17.6640625" style="30" customWidth="1"/>
    <col min="15630" max="15630" width="16.6640625" style="30" customWidth="1"/>
    <col min="15631" max="15631" width="17.33203125" style="30" customWidth="1"/>
    <col min="15632" max="15632" width="26.6640625" style="30" customWidth="1"/>
    <col min="15633" max="15671" width="10.6640625" style="30" customWidth="1"/>
    <col min="15672" max="15673" width="9.33203125" style="30"/>
    <col min="15674" max="15696" width="10.6640625" style="30" customWidth="1"/>
    <col min="15697" max="15872" width="9.33203125" style="30"/>
    <col min="15873" max="15873" width="8" style="30" customWidth="1"/>
    <col min="15874" max="15874" width="9.33203125" style="30"/>
    <col min="15875" max="15875" width="15" style="30" customWidth="1"/>
    <col min="15876" max="15876" width="10" style="30" customWidth="1"/>
    <col min="15877" max="15877" width="14" style="30" customWidth="1"/>
    <col min="15878" max="15878" width="9.33203125" style="30"/>
    <col min="15879" max="15879" width="8.83203125" style="30" customWidth="1"/>
    <col min="15880" max="15880" width="9.33203125" style="30"/>
    <col min="15881" max="15881" width="7" style="30" customWidth="1"/>
    <col min="15882" max="15882" width="13.1640625" style="30" bestFit="1" customWidth="1"/>
    <col min="15883" max="15883" width="15" style="30" customWidth="1"/>
    <col min="15884" max="15884" width="5.5" style="30" customWidth="1"/>
    <col min="15885" max="15885" width="17.6640625" style="30" customWidth="1"/>
    <col min="15886" max="15886" width="16.6640625" style="30" customWidth="1"/>
    <col min="15887" max="15887" width="17.33203125" style="30" customWidth="1"/>
    <col min="15888" max="15888" width="26.6640625" style="30" customWidth="1"/>
    <col min="15889" max="15927" width="10.6640625" style="30" customWidth="1"/>
    <col min="15928" max="15929" width="9.33203125" style="30"/>
    <col min="15930" max="15952" width="10.6640625" style="30" customWidth="1"/>
    <col min="15953" max="16128" width="9.33203125" style="30"/>
    <col min="16129" max="16129" width="8" style="30" customWidth="1"/>
    <col min="16130" max="16130" width="9.33203125" style="30"/>
    <col min="16131" max="16131" width="15" style="30" customWidth="1"/>
    <col min="16132" max="16132" width="10" style="30" customWidth="1"/>
    <col min="16133" max="16133" width="14" style="30" customWidth="1"/>
    <col min="16134" max="16134" width="9.33203125" style="30"/>
    <col min="16135" max="16135" width="8.83203125" style="30" customWidth="1"/>
    <col min="16136" max="16136" width="9.33203125" style="30"/>
    <col min="16137" max="16137" width="7" style="30" customWidth="1"/>
    <col min="16138" max="16138" width="13.1640625" style="30" bestFit="1" customWidth="1"/>
    <col min="16139" max="16139" width="15" style="30" customWidth="1"/>
    <col min="16140" max="16140" width="5.5" style="30" customWidth="1"/>
    <col min="16141" max="16141" width="17.6640625" style="30" customWidth="1"/>
    <col min="16142" max="16142" width="16.6640625" style="30" customWidth="1"/>
    <col min="16143" max="16143" width="17.33203125" style="30" customWidth="1"/>
    <col min="16144" max="16144" width="26.6640625" style="30" customWidth="1"/>
    <col min="16145" max="16183" width="10.6640625" style="30" customWidth="1"/>
    <col min="16184" max="16185" width="9.33203125" style="30"/>
    <col min="16186" max="16208" width="10.6640625" style="30" customWidth="1"/>
    <col min="16209" max="16384" width="9.33203125" style="30"/>
  </cols>
  <sheetData>
    <row r="1" spans="1:29" x14ac:dyDescent="0.25">
      <c r="A1" s="620" t="s">
        <v>472</v>
      </c>
      <c r="B1" s="620"/>
      <c r="C1" s="620"/>
      <c r="D1" s="620"/>
      <c r="E1" s="620"/>
      <c r="F1" s="620"/>
      <c r="G1" s="620"/>
      <c r="H1" s="620"/>
      <c r="I1" s="620"/>
      <c r="J1" s="620"/>
      <c r="K1" s="620"/>
      <c r="L1" s="620"/>
      <c r="M1" s="620"/>
      <c r="N1" s="620"/>
      <c r="P1" s="31"/>
      <c r="Q1" s="31"/>
      <c r="R1" s="31"/>
      <c r="S1" s="31"/>
      <c r="T1" s="31"/>
      <c r="U1" s="31"/>
      <c r="V1" s="31"/>
      <c r="W1" s="31"/>
      <c r="X1" s="31"/>
      <c r="Y1" s="31"/>
      <c r="Z1" s="31"/>
      <c r="AA1" s="31"/>
      <c r="AB1" s="31"/>
      <c r="AC1" s="31"/>
    </row>
    <row r="2" spans="1:29" x14ac:dyDescent="0.25">
      <c r="E2" s="624" t="s">
        <v>516</v>
      </c>
      <c r="F2" s="624"/>
      <c r="G2" s="624"/>
      <c r="H2" s="624"/>
      <c r="I2" s="624"/>
      <c r="J2" s="624"/>
      <c r="K2" s="624"/>
      <c r="L2" s="624"/>
      <c r="P2" s="31"/>
      <c r="Q2" s="31"/>
      <c r="R2" s="31"/>
      <c r="S2" s="31"/>
      <c r="T2" s="31"/>
      <c r="U2" s="31"/>
      <c r="V2" s="31"/>
      <c r="W2" s="31"/>
      <c r="X2" s="31"/>
      <c r="Y2" s="31"/>
      <c r="Z2" s="31"/>
      <c r="AA2" s="31"/>
      <c r="AB2" s="31"/>
      <c r="AC2" s="31"/>
    </row>
    <row r="3" spans="1:29" ht="39" customHeight="1" thickBot="1" x14ac:dyDescent="0.3">
      <c r="A3" s="608" t="s">
        <v>320</v>
      </c>
      <c r="B3" s="608"/>
      <c r="C3" s="608"/>
      <c r="D3" s="608"/>
      <c r="E3" s="608"/>
      <c r="F3" s="625" t="s">
        <v>321</v>
      </c>
      <c r="G3" s="625"/>
      <c r="H3" s="625"/>
      <c r="I3" s="625"/>
      <c r="J3" s="625"/>
      <c r="K3" s="625"/>
      <c r="L3" s="625"/>
      <c r="M3" s="625"/>
      <c r="N3" s="625"/>
      <c r="P3" s="32"/>
      <c r="Q3" s="32"/>
      <c r="R3" s="32"/>
      <c r="S3" s="32"/>
      <c r="T3" s="32"/>
      <c r="U3" s="32"/>
      <c r="V3" s="32"/>
      <c r="W3" s="32"/>
      <c r="X3" s="32"/>
      <c r="Y3" s="32"/>
      <c r="Z3" s="32"/>
      <c r="AA3" s="32"/>
      <c r="AB3" s="32"/>
      <c r="AC3" s="32"/>
    </row>
    <row r="4" spans="1:29" ht="16.5" customHeight="1" x14ac:dyDescent="0.25">
      <c r="A4" s="33"/>
      <c r="B4" s="33"/>
      <c r="C4" s="33"/>
      <c r="D4" s="33"/>
      <c r="E4" s="34"/>
      <c r="F4" s="35"/>
      <c r="G4" s="35"/>
      <c r="H4" s="35"/>
      <c r="I4" s="35"/>
      <c r="J4" s="35"/>
      <c r="K4" s="35"/>
      <c r="L4" s="35"/>
      <c r="M4" s="35"/>
      <c r="N4" s="35"/>
      <c r="P4" s="32"/>
      <c r="Q4" s="32"/>
      <c r="R4" s="32"/>
      <c r="S4" s="32"/>
      <c r="T4" s="32"/>
      <c r="U4" s="32"/>
      <c r="V4" s="32"/>
      <c r="W4" s="32"/>
      <c r="X4" s="32"/>
      <c r="Y4" s="32"/>
      <c r="Z4" s="32"/>
      <c r="AA4" s="32"/>
      <c r="AB4" s="32"/>
      <c r="AC4" s="32"/>
    </row>
    <row r="5" spans="1:29" x14ac:dyDescent="0.25">
      <c r="A5" s="626" t="s">
        <v>322</v>
      </c>
      <c r="B5" s="626"/>
      <c r="C5" s="626"/>
      <c r="D5" s="626"/>
      <c r="E5" s="626"/>
      <c r="F5" s="626"/>
      <c r="G5" s="626"/>
      <c r="H5" s="626"/>
      <c r="I5" s="626"/>
      <c r="J5" s="626"/>
      <c r="K5" s="626"/>
      <c r="L5" s="626"/>
      <c r="M5" s="626"/>
      <c r="N5" s="626"/>
      <c r="P5" s="36"/>
      <c r="Q5" s="36"/>
      <c r="R5" s="36"/>
      <c r="S5" s="36"/>
      <c r="T5" s="36"/>
      <c r="U5" s="36"/>
      <c r="V5" s="36"/>
      <c r="W5" s="36"/>
      <c r="X5" s="36"/>
      <c r="Y5" s="36"/>
      <c r="Z5" s="36"/>
      <c r="AA5" s="36"/>
      <c r="AB5" s="36"/>
      <c r="AC5" s="36"/>
    </row>
    <row r="6" spans="1:29" x14ac:dyDescent="0.25">
      <c r="A6" s="94"/>
      <c r="B6" s="94"/>
      <c r="C6" s="94"/>
      <c r="D6" s="94"/>
      <c r="E6" s="94"/>
      <c r="F6" s="94"/>
      <c r="G6" s="94"/>
      <c r="H6" s="94"/>
      <c r="I6" s="94"/>
      <c r="J6" s="94"/>
      <c r="K6" s="94"/>
      <c r="L6" s="94"/>
      <c r="M6" s="94"/>
      <c r="N6" s="94"/>
      <c r="P6" s="36"/>
      <c r="Q6" s="36"/>
      <c r="R6" s="36"/>
      <c r="S6" s="36"/>
      <c r="T6" s="36"/>
      <c r="U6" s="36"/>
      <c r="V6" s="36"/>
      <c r="W6" s="36"/>
      <c r="X6" s="36"/>
      <c r="Y6" s="36"/>
      <c r="Z6" s="36"/>
      <c r="AA6" s="36"/>
      <c r="AB6" s="36"/>
      <c r="AC6" s="36"/>
    </row>
    <row r="7" spans="1:29" ht="16.5" thickBot="1" x14ac:dyDescent="0.3">
      <c r="A7" s="607" t="s">
        <v>323</v>
      </c>
      <c r="B7" s="607"/>
      <c r="C7" s="607"/>
      <c r="D7" s="37">
        <v>111</v>
      </c>
      <c r="F7" s="608"/>
      <c r="G7" s="608"/>
      <c r="H7" s="608"/>
      <c r="I7" s="608"/>
      <c r="J7" s="608"/>
      <c r="K7" s="608"/>
      <c r="L7" s="608"/>
      <c r="M7" s="608"/>
      <c r="N7" s="608"/>
      <c r="P7" s="36"/>
      <c r="Q7" s="36"/>
      <c r="R7" s="36"/>
      <c r="S7" s="36"/>
      <c r="T7" s="36"/>
      <c r="U7" s="36"/>
      <c r="V7" s="36"/>
      <c r="W7" s="36"/>
      <c r="X7" s="36"/>
      <c r="Y7" s="36"/>
      <c r="Z7" s="36"/>
      <c r="AA7" s="36"/>
      <c r="AB7" s="36"/>
      <c r="AC7" s="36"/>
    </row>
    <row r="8" spans="1:29" x14ac:dyDescent="0.25">
      <c r="A8" s="619" t="s">
        <v>324</v>
      </c>
      <c r="B8" s="619"/>
      <c r="C8" s="619"/>
      <c r="D8" s="619"/>
      <c r="E8" s="619"/>
      <c r="F8" s="619"/>
      <c r="G8" s="619"/>
      <c r="H8" s="619"/>
      <c r="I8" s="619"/>
      <c r="J8" s="619"/>
      <c r="K8" s="619"/>
      <c r="L8" s="619"/>
      <c r="M8" s="619"/>
      <c r="N8" s="619"/>
      <c r="P8" s="36"/>
      <c r="Q8" s="36"/>
      <c r="R8" s="36"/>
      <c r="S8" s="36"/>
      <c r="T8" s="36"/>
      <c r="U8" s="36"/>
      <c r="V8" s="36"/>
      <c r="W8" s="36"/>
      <c r="X8" s="36"/>
      <c r="Y8" s="36"/>
      <c r="Z8" s="36"/>
      <c r="AA8" s="36"/>
      <c r="AB8" s="36"/>
      <c r="AC8" s="36"/>
    </row>
    <row r="9" spans="1:29" x14ac:dyDescent="0.25">
      <c r="E9" s="620" t="s">
        <v>325</v>
      </c>
      <c r="F9" s="620"/>
      <c r="G9" s="620"/>
      <c r="H9" s="620"/>
      <c r="I9" s="620"/>
      <c r="J9" s="620"/>
      <c r="K9" s="620"/>
      <c r="P9" s="36"/>
      <c r="Q9" s="36"/>
      <c r="R9" s="36"/>
      <c r="S9" s="36"/>
      <c r="T9" s="36"/>
      <c r="U9" s="36"/>
      <c r="V9" s="36"/>
      <c r="W9" s="36"/>
      <c r="X9" s="36"/>
      <c r="Y9" s="36"/>
      <c r="Z9" s="36"/>
      <c r="AA9" s="36"/>
      <c r="AB9" s="36"/>
      <c r="AC9" s="36"/>
    </row>
    <row r="10" spans="1:29" x14ac:dyDescent="0.25">
      <c r="P10" s="36"/>
      <c r="Q10" s="36"/>
      <c r="R10" s="36"/>
      <c r="S10" s="36"/>
      <c r="T10" s="36"/>
      <c r="U10" s="36"/>
      <c r="V10" s="36"/>
      <c r="W10" s="36"/>
      <c r="X10" s="36"/>
      <c r="Y10" s="36"/>
      <c r="Z10" s="36"/>
      <c r="AA10" s="36"/>
      <c r="AB10" s="36"/>
      <c r="AC10" s="36"/>
    </row>
    <row r="11" spans="1:29" ht="137.25" customHeight="1" x14ac:dyDescent="0.25">
      <c r="A11" s="38" t="s">
        <v>326</v>
      </c>
      <c r="B11" s="598" t="s">
        <v>327</v>
      </c>
      <c r="C11" s="598"/>
      <c r="D11" s="39" t="s">
        <v>328</v>
      </c>
      <c r="E11" s="95" t="s">
        <v>329</v>
      </c>
      <c r="F11" s="599" t="s">
        <v>330</v>
      </c>
      <c r="G11" s="599"/>
      <c r="H11" s="599" t="s">
        <v>331</v>
      </c>
      <c r="I11" s="599"/>
      <c r="J11" s="95" t="s">
        <v>332</v>
      </c>
      <c r="K11" s="95" t="s">
        <v>333</v>
      </c>
      <c r="L11" s="95" t="s">
        <v>334</v>
      </c>
      <c r="M11" s="188" t="s">
        <v>443</v>
      </c>
      <c r="N11" s="188" t="s">
        <v>471</v>
      </c>
      <c r="O11" s="188" t="s">
        <v>527</v>
      </c>
      <c r="P11" s="36"/>
      <c r="Q11" s="36"/>
      <c r="R11" s="36"/>
      <c r="S11" s="36"/>
      <c r="T11" s="36"/>
      <c r="U11" s="36"/>
      <c r="V11" s="36"/>
      <c r="W11" s="36"/>
      <c r="X11" s="36"/>
      <c r="Y11" s="36"/>
      <c r="Z11" s="36"/>
      <c r="AA11" s="36"/>
      <c r="AB11" s="36"/>
      <c r="AC11" s="36"/>
    </row>
    <row r="12" spans="1:29" x14ac:dyDescent="0.25">
      <c r="A12" s="96">
        <v>1</v>
      </c>
      <c r="B12" s="585" t="s">
        <v>338</v>
      </c>
      <c r="C12" s="585"/>
      <c r="D12" s="106">
        <v>1</v>
      </c>
      <c r="E12" s="97">
        <v>22775</v>
      </c>
      <c r="F12" s="588"/>
      <c r="G12" s="588"/>
      <c r="H12" s="589">
        <f>9110</f>
        <v>9110</v>
      </c>
      <c r="I12" s="589"/>
      <c r="J12" s="97"/>
      <c r="K12" s="97">
        <f>E12+F12+H12+J12</f>
        <v>31885</v>
      </c>
      <c r="L12" s="97">
        <v>12</v>
      </c>
      <c r="M12" s="48">
        <f>K12*L12</f>
        <v>382620</v>
      </c>
      <c r="N12" s="621" t="s">
        <v>34</v>
      </c>
      <c r="O12" s="621" t="s">
        <v>34</v>
      </c>
      <c r="P12" s="36"/>
      <c r="Q12" s="36"/>
      <c r="R12" s="36"/>
      <c r="S12" s="36"/>
      <c r="T12" s="36"/>
      <c r="U12" s="36"/>
      <c r="V12" s="36"/>
      <c r="W12" s="36"/>
      <c r="X12" s="36"/>
      <c r="Y12" s="36"/>
      <c r="Z12" s="36"/>
      <c r="AA12" s="36"/>
      <c r="AB12" s="36"/>
      <c r="AC12" s="36"/>
    </row>
    <row r="13" spans="1:29" x14ac:dyDescent="0.25">
      <c r="A13" s="96">
        <v>2</v>
      </c>
      <c r="B13" s="585" t="s">
        <v>339</v>
      </c>
      <c r="C13" s="585"/>
      <c r="D13" s="106">
        <v>6.08</v>
      </c>
      <c r="E13" s="97">
        <v>82823</v>
      </c>
      <c r="F13" s="586"/>
      <c r="G13" s="587"/>
      <c r="H13" s="589">
        <f>38231-3200+40483.33333-31066.66666</f>
        <v>44447.666669999991</v>
      </c>
      <c r="I13" s="589"/>
      <c r="J13" s="97"/>
      <c r="K13" s="97">
        <f>E13+F13+H13+J13</f>
        <v>127270.66666999999</v>
      </c>
      <c r="L13" s="97">
        <v>12</v>
      </c>
      <c r="M13" s="48">
        <f>K13*L13</f>
        <v>1527248.0000399998</v>
      </c>
      <c r="N13" s="622"/>
      <c r="O13" s="622"/>
      <c r="P13" s="36"/>
      <c r="Q13" s="36"/>
      <c r="R13" s="36"/>
      <c r="S13" s="36"/>
      <c r="T13" s="36"/>
      <c r="U13" s="36"/>
      <c r="V13" s="36"/>
      <c r="W13" s="36"/>
      <c r="X13" s="36"/>
      <c r="Y13" s="36"/>
      <c r="Z13" s="36"/>
      <c r="AA13" s="36"/>
      <c r="AB13" s="36"/>
      <c r="AC13" s="36"/>
    </row>
    <row r="14" spans="1:29" x14ac:dyDescent="0.25">
      <c r="A14" s="96">
        <v>3</v>
      </c>
      <c r="B14" s="585" t="s">
        <v>340</v>
      </c>
      <c r="C14" s="585"/>
      <c r="D14" s="106">
        <v>7.17</v>
      </c>
      <c r="E14" s="97">
        <v>47350</v>
      </c>
      <c r="F14" s="586"/>
      <c r="G14" s="587"/>
      <c r="H14" s="589">
        <v>8304</v>
      </c>
      <c r="I14" s="589"/>
      <c r="J14" s="125">
        <f>53895-6654.666667</f>
        <v>47240.333333000002</v>
      </c>
      <c r="K14" s="97">
        <f>E14+F14+H14+J14</f>
        <v>102894.333333</v>
      </c>
      <c r="L14" s="97">
        <v>12</v>
      </c>
      <c r="M14" s="48">
        <f>K14*L14</f>
        <v>1234731.999996</v>
      </c>
      <c r="N14" s="622"/>
      <c r="O14" s="622"/>
      <c r="P14" s="41">
        <f>3144600-M16</f>
        <v>-3.5999808460474014E-5</v>
      </c>
      <c r="Q14" s="36"/>
      <c r="R14" s="36"/>
      <c r="S14" s="36"/>
      <c r="T14" s="36"/>
      <c r="U14" s="36"/>
      <c r="V14" s="36"/>
      <c r="W14" s="36"/>
      <c r="X14" s="36"/>
      <c r="Y14" s="36"/>
      <c r="Z14" s="36"/>
      <c r="AA14" s="36"/>
      <c r="AB14" s="36"/>
      <c r="AC14" s="36"/>
    </row>
    <row r="15" spans="1:29" x14ac:dyDescent="0.25">
      <c r="A15" s="96"/>
      <c r="B15" s="585"/>
      <c r="C15" s="585"/>
      <c r="D15" s="106"/>
      <c r="E15" s="98"/>
      <c r="F15" s="589"/>
      <c r="G15" s="589"/>
      <c r="H15" s="589"/>
      <c r="I15" s="589"/>
      <c r="J15" s="98"/>
      <c r="K15" s="98"/>
      <c r="L15" s="98"/>
      <c r="M15" s="98"/>
      <c r="N15" s="623"/>
      <c r="O15" s="623"/>
      <c r="P15" s="41"/>
      <c r="Q15" s="36"/>
      <c r="R15" s="36"/>
      <c r="S15" s="36"/>
      <c r="T15" s="36"/>
      <c r="U15" s="36"/>
      <c r="V15" s="36"/>
      <c r="W15" s="36"/>
      <c r="X15" s="36"/>
      <c r="Y15" s="36"/>
      <c r="Z15" s="36"/>
      <c r="AA15" s="36"/>
      <c r="AB15" s="36"/>
      <c r="AC15" s="36"/>
    </row>
    <row r="16" spans="1:29" s="47" customFormat="1" x14ac:dyDescent="0.25">
      <c r="A16" s="42"/>
      <c r="B16" s="581" t="s">
        <v>341</v>
      </c>
      <c r="C16" s="582"/>
      <c r="D16" s="43">
        <f>SUM(D12:D14)</f>
        <v>14.25</v>
      </c>
      <c r="E16" s="43">
        <f>E12+E13+E14</f>
        <v>152948</v>
      </c>
      <c r="F16" s="583">
        <f>F12+F13+F14</f>
        <v>0</v>
      </c>
      <c r="G16" s="584"/>
      <c r="H16" s="583">
        <f>H12+H13+H14</f>
        <v>61861.666669999991</v>
      </c>
      <c r="I16" s="584"/>
      <c r="J16" s="44">
        <f>J12+J13+J14</f>
        <v>47240.333333000002</v>
      </c>
      <c r="K16" s="44">
        <f>K12+K13+K14</f>
        <v>262050.00000300002</v>
      </c>
      <c r="L16" s="45" t="s">
        <v>34</v>
      </c>
      <c r="M16" s="45">
        <f>M12+M13+M14</f>
        <v>3144600.0000359998</v>
      </c>
      <c r="N16" s="45">
        <v>3466600</v>
      </c>
      <c r="O16" s="45">
        <v>4000000</v>
      </c>
      <c r="P16" s="115">
        <f>P14/12</f>
        <v>-2.9999840383728347E-6</v>
      </c>
      <c r="Q16" s="46"/>
      <c r="R16" s="46"/>
      <c r="S16" s="46"/>
      <c r="T16" s="46"/>
      <c r="U16" s="46"/>
      <c r="V16" s="46"/>
      <c r="W16" s="46"/>
      <c r="X16" s="46"/>
      <c r="Y16" s="46"/>
      <c r="Z16" s="46"/>
      <c r="AA16" s="46"/>
      <c r="AB16" s="46"/>
      <c r="AC16" s="46"/>
    </row>
    <row r="18" spans="1:29" x14ac:dyDescent="0.25">
      <c r="A18" s="619" t="s">
        <v>342</v>
      </c>
      <c r="B18" s="619"/>
      <c r="C18" s="619"/>
      <c r="D18" s="619"/>
      <c r="E18" s="619"/>
      <c r="F18" s="619"/>
      <c r="G18" s="619"/>
      <c r="H18" s="619"/>
      <c r="I18" s="619"/>
      <c r="J18" s="619"/>
      <c r="K18" s="619"/>
      <c r="L18" s="619"/>
      <c r="M18" s="619"/>
      <c r="N18" s="619"/>
      <c r="P18" s="36"/>
      <c r="Q18" s="36"/>
      <c r="R18" s="36"/>
      <c r="S18" s="36"/>
      <c r="T18" s="36"/>
      <c r="U18" s="36"/>
      <c r="V18" s="36"/>
      <c r="W18" s="36"/>
      <c r="X18" s="36"/>
      <c r="Y18" s="36"/>
      <c r="Z18" s="36"/>
      <c r="AA18" s="36"/>
      <c r="AB18" s="36"/>
      <c r="AC18" s="36"/>
    </row>
    <row r="19" spans="1:29" x14ac:dyDescent="0.25">
      <c r="E19" s="620" t="s">
        <v>343</v>
      </c>
      <c r="F19" s="620"/>
      <c r="G19" s="620"/>
      <c r="H19" s="620"/>
      <c r="I19" s="620"/>
      <c r="J19" s="620"/>
      <c r="K19" s="620"/>
      <c r="P19" s="36"/>
      <c r="Q19" s="36"/>
      <c r="R19" s="36"/>
      <c r="S19" s="36"/>
      <c r="T19" s="36"/>
      <c r="U19" s="36"/>
      <c r="V19" s="36"/>
      <c r="W19" s="36"/>
      <c r="X19" s="36"/>
      <c r="Y19" s="36"/>
      <c r="Z19" s="36"/>
      <c r="AA19" s="36"/>
      <c r="AB19" s="36"/>
      <c r="AC19" s="36"/>
    </row>
    <row r="20" spans="1:29" x14ac:dyDescent="0.25">
      <c r="P20" s="36"/>
      <c r="Q20" s="36"/>
      <c r="R20" s="36"/>
      <c r="S20" s="36"/>
      <c r="T20" s="36"/>
      <c r="U20" s="36"/>
      <c r="V20" s="36"/>
      <c r="W20" s="36"/>
      <c r="X20" s="36"/>
      <c r="Y20" s="36"/>
      <c r="Z20" s="36"/>
      <c r="AA20" s="36"/>
      <c r="AB20" s="36"/>
      <c r="AC20" s="36"/>
    </row>
    <row r="21" spans="1:29" ht="139.5" customHeight="1" x14ac:dyDescent="0.25">
      <c r="A21" s="38" t="s">
        <v>326</v>
      </c>
      <c r="B21" s="598" t="s">
        <v>327</v>
      </c>
      <c r="C21" s="598"/>
      <c r="D21" s="39" t="s">
        <v>328</v>
      </c>
      <c r="E21" s="95" t="s">
        <v>329</v>
      </c>
      <c r="F21" s="599" t="s">
        <v>330</v>
      </c>
      <c r="G21" s="599"/>
      <c r="H21" s="599" t="s">
        <v>331</v>
      </c>
      <c r="I21" s="599"/>
      <c r="J21" s="95" t="s">
        <v>332</v>
      </c>
      <c r="K21" s="95" t="s">
        <v>333</v>
      </c>
      <c r="L21" s="95" t="s">
        <v>334</v>
      </c>
      <c r="M21" s="188" t="s">
        <v>443</v>
      </c>
      <c r="N21" s="188" t="s">
        <v>471</v>
      </c>
      <c r="O21" s="188" t="s">
        <v>527</v>
      </c>
      <c r="P21" s="36"/>
      <c r="Q21" s="36"/>
      <c r="R21" s="36"/>
      <c r="S21" s="36"/>
      <c r="T21" s="36"/>
      <c r="U21" s="36"/>
      <c r="V21" s="36"/>
      <c r="W21" s="36"/>
      <c r="X21" s="36"/>
      <c r="Y21" s="36"/>
      <c r="Z21" s="36"/>
      <c r="AA21" s="36"/>
      <c r="AB21" s="36"/>
      <c r="AC21" s="36"/>
    </row>
    <row r="22" spans="1:29" hidden="1" x14ac:dyDescent="0.25">
      <c r="A22" s="96"/>
      <c r="B22" s="585"/>
      <c r="C22" s="585"/>
      <c r="D22" s="106"/>
      <c r="E22" s="97"/>
      <c r="F22" s="588"/>
      <c r="G22" s="588"/>
      <c r="H22" s="588"/>
      <c r="I22" s="588"/>
      <c r="J22" s="97"/>
      <c r="K22" s="97"/>
      <c r="L22" s="97"/>
      <c r="M22" s="48"/>
      <c r="N22" s="98"/>
      <c r="O22" s="98"/>
      <c r="P22" s="36"/>
      <c r="Q22" s="36"/>
      <c r="R22" s="36"/>
      <c r="S22" s="36"/>
      <c r="T22" s="36"/>
      <c r="U22" s="36"/>
      <c r="V22" s="36"/>
      <c r="W22" s="36"/>
      <c r="X22" s="36"/>
      <c r="Y22" s="36"/>
      <c r="Z22" s="36"/>
      <c r="AA22" s="36"/>
      <c r="AB22" s="36"/>
      <c r="AC22" s="36"/>
    </row>
    <row r="23" spans="1:29" hidden="1" x14ac:dyDescent="0.25">
      <c r="A23" s="96"/>
      <c r="B23" s="585"/>
      <c r="C23" s="585"/>
      <c r="D23" s="106"/>
      <c r="E23" s="97"/>
      <c r="F23" s="586"/>
      <c r="G23" s="587"/>
      <c r="H23" s="588"/>
      <c r="I23" s="588"/>
      <c r="J23" s="97"/>
      <c r="K23" s="97"/>
      <c r="L23" s="97"/>
      <c r="M23" s="48"/>
      <c r="N23" s="98"/>
      <c r="O23" s="98"/>
      <c r="P23" s="36"/>
      <c r="Q23" s="36"/>
      <c r="R23" s="36"/>
      <c r="S23" s="36"/>
      <c r="T23" s="36"/>
      <c r="U23" s="36"/>
      <c r="V23" s="36"/>
      <c r="W23" s="36"/>
      <c r="X23" s="36"/>
      <c r="Y23" s="36"/>
      <c r="Z23" s="36"/>
      <c r="AA23" s="36"/>
      <c r="AB23" s="36"/>
      <c r="AC23" s="36"/>
    </row>
    <row r="24" spans="1:29" hidden="1" x14ac:dyDescent="0.25">
      <c r="A24" s="593"/>
      <c r="B24" s="594"/>
      <c r="C24" s="595"/>
      <c r="D24" s="106"/>
      <c r="E24" s="97"/>
      <c r="F24" s="588"/>
      <c r="G24" s="588"/>
      <c r="H24" s="588"/>
      <c r="I24" s="588"/>
      <c r="J24" s="97"/>
      <c r="K24" s="97"/>
      <c r="L24" s="97"/>
      <c r="M24" s="48"/>
      <c r="N24" s="98"/>
      <c r="O24" s="98"/>
      <c r="P24" s="36"/>
      <c r="Q24" s="36"/>
      <c r="R24" s="36"/>
      <c r="S24" s="36"/>
      <c r="T24" s="36"/>
      <c r="U24" s="36"/>
      <c r="V24" s="36"/>
      <c r="W24" s="36"/>
      <c r="X24" s="36"/>
      <c r="Y24" s="36"/>
      <c r="Z24" s="36"/>
      <c r="AA24" s="36"/>
      <c r="AB24" s="36"/>
      <c r="AC24" s="36"/>
    </row>
    <row r="25" spans="1:29" hidden="1" x14ac:dyDescent="0.25">
      <c r="A25" s="590"/>
      <c r="B25" s="591"/>
      <c r="C25" s="592"/>
      <c r="D25" s="106"/>
      <c r="E25" s="97"/>
      <c r="F25" s="588"/>
      <c r="G25" s="588"/>
      <c r="H25" s="588"/>
      <c r="I25" s="588"/>
      <c r="J25" s="97"/>
      <c r="K25" s="97"/>
      <c r="L25" s="97"/>
      <c r="M25" s="48"/>
      <c r="N25" s="98"/>
      <c r="O25" s="98"/>
      <c r="P25" s="36"/>
      <c r="Q25" s="36"/>
      <c r="R25" s="36"/>
      <c r="S25" s="36"/>
      <c r="T25" s="36"/>
      <c r="U25" s="36"/>
      <c r="V25" s="36"/>
      <c r="W25" s="36"/>
      <c r="X25" s="36"/>
      <c r="Y25" s="36"/>
      <c r="Z25" s="36"/>
      <c r="AA25" s="36"/>
      <c r="AB25" s="36"/>
      <c r="AC25" s="36"/>
    </row>
    <row r="26" spans="1:29" hidden="1" x14ac:dyDescent="0.25">
      <c r="A26" s="590"/>
      <c r="B26" s="591"/>
      <c r="C26" s="592"/>
      <c r="D26" s="106"/>
      <c r="E26" s="97"/>
      <c r="F26" s="586"/>
      <c r="G26" s="587"/>
      <c r="H26" s="588"/>
      <c r="I26" s="588"/>
      <c r="J26" s="97"/>
      <c r="K26" s="97"/>
      <c r="L26" s="97"/>
      <c r="M26" s="48"/>
      <c r="N26" s="98"/>
      <c r="O26" s="98"/>
      <c r="P26" s="40"/>
      <c r="Q26" s="36"/>
      <c r="R26" s="36"/>
      <c r="S26" s="36"/>
      <c r="T26" s="36"/>
      <c r="U26" s="36"/>
      <c r="V26" s="36"/>
      <c r="W26" s="36"/>
      <c r="X26" s="36"/>
      <c r="Y26" s="36"/>
      <c r="Z26" s="36"/>
      <c r="AA26" s="36"/>
      <c r="AB26" s="36"/>
      <c r="AC26" s="36"/>
    </row>
    <row r="27" spans="1:29" hidden="1" x14ac:dyDescent="0.25">
      <c r="A27" s="590"/>
      <c r="B27" s="591"/>
      <c r="C27" s="592"/>
      <c r="D27" s="106"/>
      <c r="E27" s="97"/>
      <c r="F27" s="586"/>
      <c r="G27" s="587"/>
      <c r="H27" s="588"/>
      <c r="I27" s="588"/>
      <c r="J27" s="97"/>
      <c r="K27" s="97"/>
      <c r="L27" s="97"/>
      <c r="M27" s="48"/>
      <c r="N27" s="98"/>
      <c r="O27" s="98"/>
      <c r="P27" s="40"/>
      <c r="Q27" s="36"/>
      <c r="R27" s="36"/>
      <c r="S27" s="36"/>
      <c r="T27" s="36"/>
      <c r="U27" s="36"/>
      <c r="V27" s="36"/>
      <c r="W27" s="36"/>
      <c r="X27" s="36"/>
      <c r="Y27" s="36"/>
      <c r="Z27" s="36"/>
      <c r="AA27" s="36"/>
      <c r="AB27" s="36"/>
      <c r="AC27" s="36"/>
    </row>
    <row r="28" spans="1:29" hidden="1" x14ac:dyDescent="0.25">
      <c r="A28" s="590"/>
      <c r="B28" s="591"/>
      <c r="C28" s="592"/>
      <c r="D28" s="106"/>
      <c r="E28" s="97"/>
      <c r="F28" s="586"/>
      <c r="G28" s="587"/>
      <c r="H28" s="588"/>
      <c r="I28" s="588"/>
      <c r="J28" s="97"/>
      <c r="K28" s="97"/>
      <c r="L28" s="97"/>
      <c r="M28" s="48"/>
      <c r="N28" s="98"/>
      <c r="O28" s="98"/>
      <c r="P28" s="36"/>
      <c r="Q28" s="36"/>
      <c r="R28" s="36"/>
      <c r="S28" s="36"/>
      <c r="T28" s="36"/>
      <c r="U28" s="36"/>
      <c r="V28" s="36"/>
      <c r="W28" s="36"/>
      <c r="X28" s="36"/>
      <c r="Y28" s="36"/>
      <c r="Z28" s="36"/>
      <c r="AA28" s="36"/>
      <c r="AB28" s="36"/>
      <c r="AC28" s="36"/>
    </row>
    <row r="29" spans="1:29" x14ac:dyDescent="0.25">
      <c r="A29" s="96">
        <v>1</v>
      </c>
      <c r="B29" s="585" t="s">
        <v>340</v>
      </c>
      <c r="C29" s="585"/>
      <c r="D29" s="106">
        <v>10.050000000000001</v>
      </c>
      <c r="E29" s="125">
        <v>47137</v>
      </c>
      <c r="F29" s="600">
        <v>1068</v>
      </c>
      <c r="G29" s="601"/>
      <c r="H29" s="588"/>
      <c r="I29" s="588"/>
      <c r="J29" s="97">
        <f>105347-7718.666667+25166.66666</f>
        <v>122794.999993</v>
      </c>
      <c r="K29" s="97">
        <f>E29+F29+H29+J29</f>
        <v>170999.999993</v>
      </c>
      <c r="L29" s="97">
        <v>12</v>
      </c>
      <c r="M29" s="48">
        <f>K29*L29</f>
        <v>2051999.9999160001</v>
      </c>
      <c r="N29" s="615" t="s">
        <v>34</v>
      </c>
      <c r="O29" s="615" t="s">
        <v>34</v>
      </c>
      <c r="P29" s="36"/>
      <c r="Q29" s="36"/>
      <c r="R29" s="36"/>
      <c r="S29" s="36"/>
      <c r="T29" s="36"/>
      <c r="U29" s="36"/>
      <c r="V29" s="36"/>
      <c r="W29" s="36"/>
      <c r="X29" s="36"/>
      <c r="Y29" s="36"/>
      <c r="Z29" s="36"/>
      <c r="AA29" s="36"/>
      <c r="AB29" s="36"/>
      <c r="AC29" s="36"/>
    </row>
    <row r="30" spans="1:29" x14ac:dyDescent="0.25">
      <c r="A30" s="96"/>
      <c r="B30" s="585"/>
      <c r="C30" s="585"/>
      <c r="D30" s="106"/>
      <c r="E30" s="98"/>
      <c r="F30" s="589"/>
      <c r="G30" s="589"/>
      <c r="H30" s="589"/>
      <c r="I30" s="589"/>
      <c r="J30" s="98"/>
      <c r="K30" s="98"/>
      <c r="L30" s="98"/>
      <c r="M30" s="98"/>
      <c r="N30" s="616"/>
      <c r="O30" s="616"/>
      <c r="P30" s="41">
        <f>2052000-M29</f>
        <v>8.3999941125512123E-5</v>
      </c>
      <c r="Q30" s="36"/>
      <c r="R30" s="36"/>
      <c r="S30" s="36"/>
      <c r="T30" s="36"/>
      <c r="U30" s="36"/>
      <c r="V30" s="36"/>
      <c r="W30" s="36"/>
      <c r="X30" s="36"/>
      <c r="Y30" s="36"/>
      <c r="Z30" s="36"/>
      <c r="AA30" s="36"/>
      <c r="AB30" s="36"/>
      <c r="AC30" s="36"/>
    </row>
    <row r="31" spans="1:29" s="47" customFormat="1" x14ac:dyDescent="0.25">
      <c r="A31" s="42"/>
      <c r="B31" s="581" t="s">
        <v>341</v>
      </c>
      <c r="C31" s="582"/>
      <c r="D31" s="43">
        <f>D22+D23+D29</f>
        <v>10.050000000000001</v>
      </c>
      <c r="E31" s="43">
        <f>E22+E23+E29</f>
        <v>47137</v>
      </c>
      <c r="F31" s="617">
        <f>F22+F23+F29</f>
        <v>1068</v>
      </c>
      <c r="G31" s="618"/>
      <c r="H31" s="583">
        <f>H22+H23+H29</f>
        <v>0</v>
      </c>
      <c r="I31" s="584"/>
      <c r="J31" s="44">
        <f>J22+J23+J29</f>
        <v>122794.999993</v>
      </c>
      <c r="K31" s="44">
        <f>K22+K23+K29</f>
        <v>170999.999993</v>
      </c>
      <c r="L31" s="45" t="s">
        <v>34</v>
      </c>
      <c r="M31" s="45">
        <f>M22+M23+M29</f>
        <v>2051999.9999160001</v>
      </c>
      <c r="N31" s="45">
        <v>2052000</v>
      </c>
      <c r="O31" s="45">
        <v>2052000</v>
      </c>
      <c r="P31" s="115">
        <f>P30/12</f>
        <v>6.9999950937926769E-6</v>
      </c>
      <c r="Q31" s="46"/>
      <c r="R31" s="46"/>
      <c r="S31" s="46"/>
      <c r="T31" s="46"/>
      <c r="U31" s="46"/>
      <c r="V31" s="46"/>
      <c r="W31" s="46"/>
      <c r="X31" s="46"/>
      <c r="Y31" s="46"/>
      <c r="Z31" s="46"/>
      <c r="AA31" s="46"/>
      <c r="AB31" s="46"/>
      <c r="AC31" s="46"/>
    </row>
    <row r="33" spans="1:29" s="47" customFormat="1" x14ac:dyDescent="0.25">
      <c r="A33" s="52"/>
      <c r="B33" s="53"/>
      <c r="C33" s="53"/>
      <c r="D33" s="54"/>
      <c r="E33" s="55"/>
      <c r="F33" s="55"/>
      <c r="G33" s="55"/>
      <c r="H33" s="55"/>
      <c r="I33" s="55"/>
      <c r="J33" s="55"/>
      <c r="K33" s="55"/>
      <c r="L33" s="56"/>
      <c r="M33" s="55"/>
      <c r="N33" s="55"/>
      <c r="O33" s="55"/>
      <c r="P33" s="46"/>
      <c r="Q33" s="46"/>
      <c r="R33" s="46"/>
      <c r="S33" s="46"/>
      <c r="T33" s="46"/>
      <c r="U33" s="46"/>
      <c r="V33" s="46"/>
      <c r="W33" s="46"/>
      <c r="X33" s="46"/>
      <c r="Y33" s="46"/>
      <c r="Z33" s="46"/>
      <c r="AA33" s="46"/>
      <c r="AB33" s="46"/>
      <c r="AC33" s="46"/>
    </row>
    <row r="34" spans="1:29" s="47" customFormat="1" hidden="1" x14ac:dyDescent="0.25">
      <c r="A34" s="606" t="s">
        <v>444</v>
      </c>
      <c r="B34" s="606"/>
      <c r="C34" s="606"/>
      <c r="D34" s="606"/>
      <c r="E34" s="606"/>
      <c r="F34" s="606"/>
      <c r="G34" s="606"/>
      <c r="H34" s="606"/>
      <c r="I34" s="606"/>
      <c r="J34" s="606"/>
      <c r="K34" s="606"/>
      <c r="L34" s="606"/>
      <c r="M34" s="606"/>
      <c r="N34" s="606"/>
      <c r="O34" s="606"/>
      <c r="P34" s="46"/>
      <c r="Q34" s="46"/>
      <c r="R34" s="46"/>
      <c r="S34" s="46"/>
      <c r="T34" s="46"/>
      <c r="U34" s="46"/>
      <c r="V34" s="46"/>
      <c r="W34" s="46"/>
      <c r="X34" s="46"/>
      <c r="Y34" s="46"/>
      <c r="Z34" s="46"/>
      <c r="AA34" s="46"/>
      <c r="AB34" s="46"/>
      <c r="AC34" s="46"/>
    </row>
    <row r="35" spans="1:29" s="47" customFormat="1" hidden="1" x14ac:dyDescent="0.25">
      <c r="A35" s="52"/>
      <c r="B35" s="53"/>
      <c r="C35" s="53"/>
      <c r="D35" s="54"/>
      <c r="E35" s="55"/>
      <c r="F35" s="55"/>
      <c r="G35" s="55"/>
      <c r="H35" s="55"/>
      <c r="I35" s="55"/>
      <c r="J35" s="55"/>
      <c r="K35" s="55"/>
      <c r="L35" s="56"/>
      <c r="M35" s="55"/>
      <c r="N35" s="55"/>
      <c r="O35" s="55"/>
      <c r="P35" s="46"/>
      <c r="Q35" s="46"/>
      <c r="R35" s="46"/>
      <c r="S35" s="46"/>
      <c r="T35" s="46"/>
      <c r="U35" s="46"/>
      <c r="V35" s="46"/>
      <c r="W35" s="46"/>
      <c r="X35" s="46"/>
      <c r="Y35" s="46"/>
      <c r="Z35" s="46"/>
      <c r="AA35" s="46"/>
      <c r="AB35" s="46"/>
      <c r="AC35" s="46"/>
    </row>
    <row r="36" spans="1:29" ht="16.5" hidden="1" thickBot="1" x14ac:dyDescent="0.3">
      <c r="A36" s="607" t="s">
        <v>323</v>
      </c>
      <c r="B36" s="607"/>
      <c r="C36" s="607"/>
      <c r="D36" s="37">
        <v>112</v>
      </c>
      <c r="F36" s="608"/>
      <c r="G36" s="608"/>
      <c r="H36" s="608"/>
      <c r="I36" s="608"/>
      <c r="J36" s="608"/>
      <c r="K36" s="608"/>
      <c r="L36" s="608"/>
      <c r="M36" s="608"/>
      <c r="N36" s="608"/>
      <c r="P36" s="36"/>
      <c r="Q36" s="36"/>
      <c r="R36" s="36"/>
      <c r="S36" s="36"/>
      <c r="T36" s="36"/>
      <c r="U36" s="36"/>
      <c r="V36" s="36"/>
      <c r="W36" s="36"/>
      <c r="X36" s="36"/>
      <c r="Y36" s="36"/>
      <c r="Z36" s="36"/>
      <c r="AA36" s="36"/>
      <c r="AB36" s="36"/>
      <c r="AC36" s="36"/>
    </row>
    <row r="37" spans="1:29" s="47" customFormat="1" hidden="1" x14ac:dyDescent="0.25">
      <c r="A37" s="52"/>
      <c r="B37" s="53"/>
      <c r="C37" s="53"/>
      <c r="D37" s="54"/>
      <c r="E37" s="55"/>
      <c r="F37" s="55"/>
      <c r="G37" s="55"/>
      <c r="H37" s="55"/>
      <c r="I37" s="55"/>
      <c r="J37" s="55"/>
      <c r="K37" s="55"/>
      <c r="L37" s="56"/>
      <c r="M37" s="55"/>
      <c r="N37" s="55"/>
      <c r="O37" s="55"/>
      <c r="P37" s="46"/>
      <c r="Q37" s="46"/>
      <c r="R37" s="46"/>
      <c r="S37" s="46"/>
      <c r="T37" s="46"/>
      <c r="U37" s="46"/>
      <c r="V37" s="46"/>
      <c r="W37" s="46"/>
      <c r="X37" s="46"/>
      <c r="Y37" s="46"/>
      <c r="Z37" s="46"/>
      <c r="AA37" s="46"/>
      <c r="AB37" s="46"/>
      <c r="AC37" s="46"/>
    </row>
    <row r="38" spans="1:29" ht="114.75" hidden="1" customHeight="1" x14ac:dyDescent="0.25">
      <c r="A38" s="38" t="s">
        <v>326</v>
      </c>
      <c r="B38" s="609" t="s">
        <v>344</v>
      </c>
      <c r="C38" s="610"/>
      <c r="D38" s="611"/>
      <c r="E38" s="612" t="s">
        <v>445</v>
      </c>
      <c r="F38" s="613"/>
      <c r="G38" s="614"/>
      <c r="H38" s="612" t="s">
        <v>446</v>
      </c>
      <c r="I38" s="613"/>
      <c r="J38" s="614"/>
      <c r="K38" s="612" t="s">
        <v>447</v>
      </c>
      <c r="L38" s="614"/>
      <c r="M38" s="95" t="s">
        <v>448</v>
      </c>
      <c r="N38" s="95" t="s">
        <v>423</v>
      </c>
      <c r="O38" s="95" t="s">
        <v>424</v>
      </c>
      <c r="P38" s="36"/>
      <c r="Q38" s="36"/>
      <c r="R38" s="36"/>
      <c r="S38" s="36"/>
      <c r="T38" s="36"/>
      <c r="U38" s="36"/>
      <c r="V38" s="36"/>
      <c r="W38" s="36"/>
      <c r="X38" s="36"/>
      <c r="Y38" s="36"/>
      <c r="Z38" s="36"/>
      <c r="AA38" s="36"/>
      <c r="AB38" s="36"/>
      <c r="AC38" s="36"/>
    </row>
    <row r="39" spans="1:29" ht="15.75" hidden="1" customHeight="1" x14ac:dyDescent="0.25">
      <c r="A39" s="96"/>
      <c r="B39" s="590"/>
      <c r="C39" s="592"/>
      <c r="D39" s="106"/>
      <c r="E39" s="97"/>
      <c r="F39" s="586"/>
      <c r="G39" s="587"/>
      <c r="H39" s="586"/>
      <c r="I39" s="587"/>
      <c r="J39" s="97"/>
      <c r="K39" s="97"/>
      <c r="L39" s="97"/>
      <c r="M39" s="48"/>
      <c r="N39" s="98"/>
      <c r="O39" s="98"/>
      <c r="P39" s="36"/>
      <c r="Q39" s="36"/>
      <c r="R39" s="36"/>
      <c r="S39" s="36"/>
      <c r="T39" s="36"/>
      <c r="U39" s="36"/>
      <c r="V39" s="36"/>
      <c r="W39" s="36"/>
      <c r="X39" s="36"/>
      <c r="Y39" s="36"/>
      <c r="Z39" s="36"/>
      <c r="AA39" s="36"/>
      <c r="AB39" s="36"/>
      <c r="AC39" s="36"/>
    </row>
    <row r="40" spans="1:29" ht="15.75" hidden="1" customHeight="1" x14ac:dyDescent="0.25">
      <c r="A40" s="96"/>
      <c r="B40" s="590"/>
      <c r="C40" s="592"/>
      <c r="D40" s="106"/>
      <c r="E40" s="97"/>
      <c r="F40" s="586"/>
      <c r="G40" s="587"/>
      <c r="H40" s="586"/>
      <c r="I40" s="587"/>
      <c r="J40" s="97"/>
      <c r="K40" s="97"/>
      <c r="L40" s="97"/>
      <c r="M40" s="48"/>
      <c r="N40" s="98"/>
      <c r="O40" s="98"/>
      <c r="P40" s="36"/>
      <c r="Q40" s="36"/>
      <c r="R40" s="36"/>
      <c r="S40" s="36"/>
      <c r="T40" s="36"/>
      <c r="U40" s="36"/>
      <c r="V40" s="36"/>
      <c r="W40" s="36"/>
      <c r="X40" s="36"/>
      <c r="Y40" s="36"/>
      <c r="Z40" s="36"/>
      <c r="AA40" s="36"/>
      <c r="AB40" s="36"/>
      <c r="AC40" s="36"/>
    </row>
    <row r="41" spans="1:29" ht="15.75" hidden="1" customHeight="1" x14ac:dyDescent="0.25">
      <c r="A41" s="593"/>
      <c r="B41" s="594"/>
      <c r="C41" s="595"/>
      <c r="D41" s="106"/>
      <c r="E41" s="97"/>
      <c r="F41" s="586"/>
      <c r="G41" s="587"/>
      <c r="H41" s="586"/>
      <c r="I41" s="587"/>
      <c r="J41" s="97"/>
      <c r="K41" s="97"/>
      <c r="L41" s="97"/>
      <c r="M41" s="48"/>
      <c r="N41" s="98"/>
      <c r="O41" s="98"/>
      <c r="P41" s="36"/>
      <c r="Q41" s="36"/>
      <c r="R41" s="36"/>
      <c r="S41" s="36"/>
      <c r="T41" s="36"/>
      <c r="U41" s="36"/>
      <c r="V41" s="36"/>
      <c r="W41" s="36"/>
      <c r="X41" s="36"/>
      <c r="Y41" s="36"/>
      <c r="Z41" s="36"/>
      <c r="AA41" s="36"/>
      <c r="AB41" s="36"/>
      <c r="AC41" s="36"/>
    </row>
    <row r="42" spans="1:29" ht="15.75" hidden="1" customHeight="1" x14ac:dyDescent="0.25">
      <c r="A42" s="590"/>
      <c r="B42" s="591"/>
      <c r="C42" s="592"/>
      <c r="D42" s="106"/>
      <c r="E42" s="97"/>
      <c r="F42" s="586"/>
      <c r="G42" s="587"/>
      <c r="H42" s="586"/>
      <c r="I42" s="587"/>
      <c r="J42" s="97"/>
      <c r="K42" s="97"/>
      <c r="L42" s="97"/>
      <c r="M42" s="48"/>
      <c r="N42" s="98"/>
      <c r="O42" s="98"/>
      <c r="P42" s="36"/>
      <c r="Q42" s="36"/>
      <c r="R42" s="36"/>
      <c r="S42" s="36"/>
      <c r="T42" s="36"/>
      <c r="U42" s="36"/>
      <c r="V42" s="36"/>
      <c r="W42" s="36"/>
      <c r="X42" s="36"/>
      <c r="Y42" s="36"/>
      <c r="Z42" s="36"/>
      <c r="AA42" s="36"/>
      <c r="AB42" s="36"/>
      <c r="AC42" s="36"/>
    </row>
    <row r="43" spans="1:29" ht="37.5" hidden="1" customHeight="1" x14ac:dyDescent="0.25">
      <c r="A43" s="49" t="s">
        <v>399</v>
      </c>
      <c r="B43" s="602" t="s">
        <v>449</v>
      </c>
      <c r="C43" s="603"/>
      <c r="D43" s="604"/>
      <c r="E43" s="586"/>
      <c r="F43" s="605"/>
      <c r="G43" s="587"/>
      <c r="H43" s="586"/>
      <c r="I43" s="605"/>
      <c r="J43" s="587"/>
      <c r="K43" s="586"/>
      <c r="L43" s="587"/>
      <c r="M43" s="48"/>
      <c r="N43" s="48"/>
      <c r="O43" s="98"/>
      <c r="P43" s="40"/>
      <c r="Q43" s="36"/>
      <c r="R43" s="36"/>
      <c r="S43" s="36"/>
      <c r="T43" s="36"/>
      <c r="U43" s="36"/>
      <c r="V43" s="36"/>
      <c r="W43" s="36"/>
      <c r="X43" s="36"/>
      <c r="Y43" s="36"/>
      <c r="Z43" s="36"/>
      <c r="AA43" s="36"/>
      <c r="AB43" s="36"/>
      <c r="AC43" s="36"/>
    </row>
    <row r="44" spans="1:29" ht="15.75" hidden="1" customHeight="1" x14ac:dyDescent="0.25">
      <c r="A44" s="590"/>
      <c r="B44" s="591"/>
      <c r="C44" s="592"/>
      <c r="D44" s="106"/>
      <c r="E44" s="97"/>
      <c r="F44" s="586"/>
      <c r="G44" s="587"/>
      <c r="H44" s="586"/>
      <c r="I44" s="587"/>
      <c r="J44" s="97"/>
      <c r="K44" s="97"/>
      <c r="L44" s="97"/>
      <c r="M44" s="48"/>
      <c r="N44" s="98"/>
      <c r="O44" s="98"/>
      <c r="P44" s="36"/>
      <c r="Q44" s="36"/>
      <c r="R44" s="36"/>
      <c r="S44" s="36"/>
      <c r="T44" s="36"/>
      <c r="U44" s="36"/>
      <c r="V44" s="36"/>
      <c r="W44" s="36"/>
      <c r="X44" s="36"/>
      <c r="Y44" s="36"/>
      <c r="Z44" s="36"/>
      <c r="AA44" s="36"/>
      <c r="AB44" s="36"/>
      <c r="AC44" s="36"/>
    </row>
    <row r="45" spans="1:29" ht="15.75" hidden="1" customHeight="1" x14ac:dyDescent="0.25">
      <c r="A45" s="96"/>
      <c r="B45" s="590"/>
      <c r="C45" s="592"/>
      <c r="D45" s="106"/>
      <c r="E45" s="97"/>
      <c r="F45" s="586"/>
      <c r="G45" s="587"/>
      <c r="H45" s="586"/>
      <c r="I45" s="587"/>
      <c r="J45" s="97"/>
      <c r="K45" s="97"/>
      <c r="L45" s="97"/>
      <c r="M45" s="48"/>
      <c r="N45" s="98"/>
      <c r="O45" s="98"/>
      <c r="P45" s="36"/>
      <c r="Q45" s="36"/>
      <c r="R45" s="36"/>
      <c r="S45" s="36"/>
      <c r="T45" s="36"/>
      <c r="U45" s="36"/>
      <c r="V45" s="36"/>
      <c r="W45" s="36"/>
      <c r="X45" s="36"/>
      <c r="Y45" s="36"/>
      <c r="Z45" s="36"/>
      <c r="AA45" s="36"/>
      <c r="AB45" s="36"/>
      <c r="AC45" s="36"/>
    </row>
    <row r="46" spans="1:29" ht="15.75" hidden="1" customHeight="1" x14ac:dyDescent="0.25">
      <c r="A46" s="96"/>
      <c r="B46" s="590"/>
      <c r="C46" s="592"/>
      <c r="D46" s="106"/>
      <c r="E46" s="98"/>
      <c r="F46" s="600"/>
      <c r="G46" s="601"/>
      <c r="H46" s="600"/>
      <c r="I46" s="601"/>
      <c r="J46" s="98"/>
      <c r="K46" s="98"/>
      <c r="L46" s="98"/>
      <c r="M46" s="98"/>
      <c r="N46" s="98"/>
      <c r="O46" s="98"/>
      <c r="P46" s="36"/>
      <c r="Q46" s="36"/>
      <c r="R46" s="36"/>
      <c r="S46" s="36"/>
      <c r="T46" s="36"/>
      <c r="U46" s="36"/>
      <c r="V46" s="36"/>
      <c r="W46" s="36"/>
      <c r="X46" s="36"/>
      <c r="Y46" s="36"/>
      <c r="Z46" s="36"/>
      <c r="AA46" s="36"/>
      <c r="AB46" s="36"/>
      <c r="AC46" s="36"/>
    </row>
    <row r="47" spans="1:29" s="47" customFormat="1" hidden="1" x14ac:dyDescent="0.25">
      <c r="A47" s="42"/>
      <c r="B47" s="581" t="s">
        <v>341</v>
      </c>
      <c r="C47" s="596"/>
      <c r="D47" s="582"/>
      <c r="E47" s="583" t="s">
        <v>34</v>
      </c>
      <c r="F47" s="597"/>
      <c r="G47" s="584"/>
      <c r="H47" s="583" t="s">
        <v>34</v>
      </c>
      <c r="I47" s="597"/>
      <c r="J47" s="584"/>
      <c r="K47" s="583" t="s">
        <v>34</v>
      </c>
      <c r="L47" s="584"/>
      <c r="M47" s="44">
        <f>M43</f>
        <v>0</v>
      </c>
      <c r="N47" s="44">
        <f>N43</f>
        <v>0</v>
      </c>
      <c r="O47" s="44">
        <f>O43</f>
        <v>0</v>
      </c>
      <c r="P47" s="46"/>
      <c r="Q47" s="46"/>
      <c r="R47" s="46"/>
      <c r="S47" s="46"/>
      <c r="T47" s="46"/>
      <c r="U47" s="46"/>
      <c r="V47" s="46"/>
      <c r="W47" s="46"/>
      <c r="X47" s="46"/>
      <c r="Y47" s="46"/>
      <c r="Z47" s="46"/>
      <c r="AA47" s="46"/>
      <c r="AB47" s="46"/>
      <c r="AC47" s="46"/>
    </row>
    <row r="48" spans="1:29" s="47" customFormat="1" hidden="1" x14ac:dyDescent="0.25">
      <c r="A48" s="52"/>
      <c r="B48" s="53"/>
      <c r="C48" s="53"/>
      <c r="D48" s="54"/>
      <c r="E48" s="55"/>
      <c r="F48" s="55"/>
      <c r="G48" s="55"/>
      <c r="H48" s="55"/>
      <c r="I48" s="55"/>
      <c r="J48" s="55"/>
      <c r="K48" s="55"/>
      <c r="L48" s="56"/>
      <c r="M48" s="55"/>
      <c r="N48" s="55"/>
      <c r="O48" s="55"/>
      <c r="P48" s="46"/>
      <c r="Q48" s="46"/>
      <c r="R48" s="46"/>
      <c r="S48" s="46"/>
      <c r="T48" s="46"/>
      <c r="U48" s="46"/>
      <c r="V48" s="46"/>
      <c r="W48" s="46"/>
      <c r="X48" s="46"/>
      <c r="Y48" s="46"/>
      <c r="Z48" s="46"/>
      <c r="AA48" s="46"/>
      <c r="AB48" s="46"/>
      <c r="AC48" s="46"/>
    </row>
    <row r="49" spans="1:29" s="47" customFormat="1" hidden="1" x14ac:dyDescent="0.25">
      <c r="A49" s="52"/>
      <c r="B49" s="53"/>
      <c r="C49" s="53"/>
      <c r="D49" s="54"/>
      <c r="E49" s="55"/>
      <c r="F49" s="55"/>
      <c r="G49" s="55"/>
      <c r="H49" s="55"/>
      <c r="I49" s="55"/>
      <c r="J49" s="55"/>
      <c r="K49" s="55"/>
      <c r="L49" s="56"/>
      <c r="M49" s="55"/>
      <c r="N49" s="55"/>
      <c r="O49" s="55"/>
      <c r="P49" s="46"/>
      <c r="Q49" s="46"/>
      <c r="R49" s="46"/>
      <c r="S49" s="46"/>
      <c r="T49" s="46"/>
      <c r="U49" s="46"/>
      <c r="V49" s="46"/>
      <c r="W49" s="46"/>
      <c r="X49" s="46"/>
      <c r="Y49" s="46"/>
      <c r="Z49" s="46"/>
      <c r="AA49" s="46"/>
      <c r="AB49" s="46"/>
      <c r="AC49" s="46"/>
    </row>
    <row r="50" spans="1:29" s="47" customFormat="1" x14ac:dyDescent="0.25">
      <c r="A50" s="52"/>
      <c r="B50" s="53"/>
      <c r="C50" s="53"/>
      <c r="D50" s="54"/>
      <c r="E50" s="55"/>
      <c r="F50" s="55"/>
      <c r="G50" s="55"/>
      <c r="H50" s="55"/>
      <c r="I50" s="55"/>
      <c r="J50" s="55"/>
      <c r="K50" s="55"/>
      <c r="L50" s="56"/>
      <c r="M50" s="55"/>
      <c r="N50" s="55"/>
      <c r="O50" s="55"/>
      <c r="P50" s="46"/>
      <c r="Q50" s="46"/>
      <c r="R50" s="46"/>
      <c r="S50" s="46"/>
      <c r="T50" s="46"/>
      <c r="U50" s="46"/>
      <c r="V50" s="46"/>
      <c r="W50" s="46"/>
      <c r="X50" s="46"/>
      <c r="Y50" s="46"/>
      <c r="Z50" s="46"/>
      <c r="AA50" s="46"/>
      <c r="AB50" s="46"/>
      <c r="AC50" s="46"/>
    </row>
    <row r="51" spans="1:29" s="47" customFormat="1" x14ac:dyDescent="0.25">
      <c r="A51" s="52"/>
      <c r="B51" s="53"/>
      <c r="C51" s="53"/>
      <c r="D51" s="54"/>
      <c r="E51" s="55"/>
      <c r="F51" s="55"/>
      <c r="G51" s="55"/>
      <c r="H51" s="55"/>
      <c r="I51" s="55"/>
      <c r="J51" s="55"/>
      <c r="K51" s="55"/>
      <c r="L51" s="56"/>
      <c r="M51" s="55"/>
      <c r="N51" s="55"/>
      <c r="O51" s="55"/>
      <c r="P51" s="46"/>
      <c r="Q51" s="46"/>
      <c r="R51" s="46"/>
      <c r="S51" s="46"/>
      <c r="T51" s="46"/>
      <c r="U51" s="46"/>
      <c r="V51" s="46"/>
      <c r="W51" s="46"/>
      <c r="X51" s="46"/>
      <c r="Y51" s="46"/>
      <c r="Z51" s="46"/>
      <c r="AA51" s="46"/>
      <c r="AB51" s="46"/>
      <c r="AC51" s="46"/>
    </row>
    <row r="53" spans="1:29" ht="114.75" customHeight="1" x14ac:dyDescent="0.25">
      <c r="A53" s="38" t="s">
        <v>326</v>
      </c>
      <c r="B53" s="598" t="s">
        <v>327</v>
      </c>
      <c r="C53" s="598"/>
      <c r="D53" s="39" t="s">
        <v>328</v>
      </c>
      <c r="E53" s="95" t="s">
        <v>329</v>
      </c>
      <c r="F53" s="599" t="s">
        <v>330</v>
      </c>
      <c r="G53" s="599"/>
      <c r="H53" s="599" t="s">
        <v>331</v>
      </c>
      <c r="I53" s="599"/>
      <c r="J53" s="95" t="s">
        <v>332</v>
      </c>
      <c r="K53" s="95" t="s">
        <v>333</v>
      </c>
      <c r="L53" s="95" t="s">
        <v>334</v>
      </c>
      <c r="M53" s="95" t="s">
        <v>335</v>
      </c>
      <c r="N53" s="95" t="s">
        <v>336</v>
      </c>
      <c r="O53" s="95" t="s">
        <v>337</v>
      </c>
      <c r="P53" s="36"/>
      <c r="Q53" s="36"/>
      <c r="R53" s="36"/>
      <c r="S53" s="36"/>
      <c r="T53" s="36"/>
      <c r="U53" s="36"/>
      <c r="V53" s="36"/>
      <c r="W53" s="36"/>
      <c r="X53" s="36"/>
      <c r="Y53" s="36"/>
      <c r="Z53" s="36"/>
      <c r="AA53" s="36"/>
      <c r="AB53" s="36"/>
      <c r="AC53" s="36"/>
    </row>
    <row r="54" spans="1:29" hidden="1" x14ac:dyDescent="0.25">
      <c r="A54" s="96"/>
      <c r="B54" s="585"/>
      <c r="C54" s="585"/>
      <c r="D54" s="106"/>
      <c r="E54" s="97"/>
      <c r="F54" s="588"/>
      <c r="G54" s="588"/>
      <c r="H54" s="588"/>
      <c r="I54" s="588"/>
      <c r="J54" s="97"/>
      <c r="K54" s="97"/>
      <c r="L54" s="97"/>
      <c r="M54" s="48"/>
      <c r="N54" s="98"/>
      <c r="O54" s="98"/>
      <c r="P54" s="36"/>
      <c r="Q54" s="36"/>
      <c r="R54" s="36"/>
      <c r="S54" s="36"/>
      <c r="T54" s="36"/>
      <c r="U54" s="36"/>
      <c r="V54" s="36"/>
      <c r="W54" s="36"/>
      <c r="X54" s="36"/>
      <c r="Y54" s="36"/>
      <c r="Z54" s="36"/>
      <c r="AA54" s="36"/>
      <c r="AB54" s="36"/>
      <c r="AC54" s="36"/>
    </row>
    <row r="55" spans="1:29" hidden="1" x14ac:dyDescent="0.25">
      <c r="A55" s="96"/>
      <c r="B55" s="585"/>
      <c r="C55" s="585"/>
      <c r="D55" s="106"/>
      <c r="E55" s="97"/>
      <c r="F55" s="586"/>
      <c r="G55" s="587"/>
      <c r="H55" s="588"/>
      <c r="I55" s="588"/>
      <c r="J55" s="97"/>
      <c r="K55" s="97"/>
      <c r="L55" s="97"/>
      <c r="M55" s="48"/>
      <c r="N55" s="98"/>
      <c r="O55" s="98"/>
      <c r="P55" s="36"/>
      <c r="Q55" s="36"/>
      <c r="R55" s="36"/>
      <c r="S55" s="36"/>
      <c r="T55" s="36"/>
      <c r="U55" s="36"/>
      <c r="V55" s="36"/>
      <c r="W55" s="36"/>
      <c r="X55" s="36"/>
      <c r="Y55" s="36"/>
      <c r="Z55" s="36"/>
      <c r="AA55" s="36"/>
      <c r="AB55" s="36"/>
      <c r="AC55" s="36"/>
    </row>
    <row r="56" spans="1:29" hidden="1" x14ac:dyDescent="0.25">
      <c r="A56" s="593"/>
      <c r="B56" s="594"/>
      <c r="C56" s="595"/>
      <c r="D56" s="106"/>
      <c r="E56" s="97"/>
      <c r="F56" s="588"/>
      <c r="G56" s="588"/>
      <c r="H56" s="588"/>
      <c r="I56" s="588"/>
      <c r="J56" s="97"/>
      <c r="K56" s="97"/>
      <c r="L56" s="97"/>
      <c r="M56" s="48"/>
      <c r="N56" s="98"/>
      <c r="O56" s="98"/>
      <c r="P56" s="36"/>
      <c r="Q56" s="36"/>
      <c r="R56" s="36"/>
      <c r="S56" s="36"/>
      <c r="T56" s="36"/>
      <c r="U56" s="36"/>
      <c r="V56" s="36"/>
      <c r="W56" s="36"/>
      <c r="X56" s="36"/>
      <c r="Y56" s="36"/>
      <c r="Z56" s="36"/>
      <c r="AA56" s="36"/>
      <c r="AB56" s="36"/>
      <c r="AC56" s="36"/>
    </row>
    <row r="57" spans="1:29" hidden="1" x14ac:dyDescent="0.25">
      <c r="A57" s="590"/>
      <c r="B57" s="591"/>
      <c r="C57" s="592"/>
      <c r="D57" s="106"/>
      <c r="E57" s="97"/>
      <c r="F57" s="588"/>
      <c r="G57" s="588"/>
      <c r="H57" s="588"/>
      <c r="I57" s="588"/>
      <c r="J57" s="97"/>
      <c r="K57" s="97"/>
      <c r="L57" s="97"/>
      <c r="M57" s="48"/>
      <c r="N57" s="98"/>
      <c r="O57" s="98"/>
      <c r="P57" s="36"/>
      <c r="Q57" s="36"/>
      <c r="R57" s="36"/>
      <c r="S57" s="36"/>
      <c r="T57" s="36"/>
      <c r="U57" s="36"/>
      <c r="V57" s="36"/>
      <c r="W57" s="36"/>
      <c r="X57" s="36"/>
      <c r="Y57" s="36"/>
      <c r="Z57" s="36"/>
      <c r="AA57" s="36"/>
      <c r="AB57" s="36"/>
      <c r="AC57" s="36"/>
    </row>
    <row r="58" spans="1:29" x14ac:dyDescent="0.25">
      <c r="A58" s="49">
        <v>1</v>
      </c>
      <c r="B58" s="585"/>
      <c r="C58" s="585"/>
      <c r="D58" s="106"/>
      <c r="E58" s="97"/>
      <c r="F58" s="588"/>
      <c r="G58" s="588"/>
      <c r="H58" s="588"/>
      <c r="I58" s="588"/>
      <c r="J58" s="97"/>
      <c r="K58" s="97"/>
      <c r="L58" s="97"/>
      <c r="M58" s="48"/>
      <c r="N58" s="98"/>
      <c r="O58" s="98"/>
      <c r="P58" s="40"/>
      <c r="Q58" s="36"/>
      <c r="R58" s="36"/>
      <c r="S58" s="36"/>
      <c r="T58" s="36"/>
      <c r="U58" s="36"/>
      <c r="V58" s="36"/>
      <c r="W58" s="36"/>
      <c r="X58" s="36"/>
      <c r="Y58" s="36"/>
      <c r="Z58" s="36"/>
      <c r="AA58" s="36"/>
      <c r="AB58" s="36"/>
      <c r="AC58" s="36"/>
    </row>
    <row r="59" spans="1:29" x14ac:dyDescent="0.25">
      <c r="A59" s="49"/>
      <c r="B59" s="50"/>
      <c r="C59" s="51"/>
      <c r="D59" s="106"/>
      <c r="E59" s="97"/>
      <c r="F59" s="586"/>
      <c r="G59" s="587"/>
      <c r="H59" s="588"/>
      <c r="I59" s="588"/>
      <c r="J59" s="97"/>
      <c r="K59" s="97"/>
      <c r="L59" s="97"/>
      <c r="M59" s="48"/>
      <c r="N59" s="98"/>
      <c r="O59" s="98"/>
      <c r="P59" s="40"/>
      <c r="Q59" s="36"/>
      <c r="R59" s="36"/>
      <c r="S59" s="36"/>
      <c r="T59" s="36"/>
      <c r="U59" s="36"/>
      <c r="V59" s="36"/>
      <c r="W59" s="36"/>
      <c r="X59" s="36"/>
      <c r="Y59" s="36"/>
      <c r="Z59" s="36"/>
      <c r="AA59" s="36"/>
      <c r="AB59" s="36"/>
      <c r="AC59" s="36"/>
    </row>
    <row r="60" spans="1:29" hidden="1" x14ac:dyDescent="0.25">
      <c r="A60" s="590"/>
      <c r="B60" s="591"/>
      <c r="C60" s="592"/>
      <c r="D60" s="106"/>
      <c r="E60" s="97"/>
      <c r="F60" s="586"/>
      <c r="G60" s="587"/>
      <c r="H60" s="588"/>
      <c r="I60" s="588"/>
      <c r="J60" s="97"/>
      <c r="K60" s="97"/>
      <c r="L60" s="97"/>
      <c r="M60" s="48"/>
      <c r="N60" s="98"/>
      <c r="O60" s="98"/>
      <c r="P60" s="36"/>
      <c r="Q60" s="36"/>
      <c r="R60" s="36"/>
      <c r="S60" s="36"/>
      <c r="T60" s="36"/>
      <c r="U60" s="36"/>
      <c r="V60" s="36"/>
      <c r="W60" s="36"/>
      <c r="X60" s="36"/>
      <c r="Y60" s="36"/>
      <c r="Z60" s="36"/>
      <c r="AA60" s="36"/>
      <c r="AB60" s="36"/>
      <c r="AC60" s="36"/>
    </row>
    <row r="61" spans="1:29" hidden="1" x14ac:dyDescent="0.25">
      <c r="A61" s="96"/>
      <c r="B61" s="585"/>
      <c r="C61" s="585"/>
      <c r="D61" s="106"/>
      <c r="E61" s="97"/>
      <c r="F61" s="586"/>
      <c r="G61" s="587"/>
      <c r="H61" s="588"/>
      <c r="I61" s="588"/>
      <c r="J61" s="97"/>
      <c r="K61" s="97"/>
      <c r="L61" s="97"/>
      <c r="M61" s="48"/>
      <c r="N61" s="98"/>
      <c r="O61" s="98"/>
      <c r="P61" s="36"/>
      <c r="Q61" s="36"/>
      <c r="R61" s="36"/>
      <c r="S61" s="36"/>
      <c r="T61" s="36"/>
      <c r="U61" s="36"/>
      <c r="V61" s="36"/>
      <c r="W61" s="36"/>
      <c r="X61" s="36"/>
      <c r="Y61" s="36"/>
      <c r="Z61" s="36"/>
      <c r="AA61" s="36"/>
      <c r="AB61" s="36"/>
      <c r="AC61" s="36"/>
    </row>
    <row r="62" spans="1:29" hidden="1" x14ac:dyDescent="0.25">
      <c r="A62" s="96"/>
      <c r="B62" s="585"/>
      <c r="C62" s="585"/>
      <c r="D62" s="106"/>
      <c r="E62" s="98"/>
      <c r="F62" s="589"/>
      <c r="G62" s="589"/>
      <c r="H62" s="589"/>
      <c r="I62" s="589"/>
      <c r="J62" s="98"/>
      <c r="K62" s="98"/>
      <c r="L62" s="98"/>
      <c r="M62" s="98"/>
      <c r="N62" s="98"/>
      <c r="O62" s="98"/>
      <c r="P62" s="36"/>
      <c r="Q62" s="36"/>
      <c r="R62" s="36"/>
      <c r="S62" s="36"/>
      <c r="T62" s="36"/>
      <c r="U62" s="36"/>
      <c r="V62" s="36"/>
      <c r="W62" s="36"/>
      <c r="X62" s="36"/>
      <c r="Y62" s="36"/>
      <c r="Z62" s="36"/>
      <c r="AA62" s="36"/>
      <c r="AB62" s="36"/>
      <c r="AC62" s="36"/>
    </row>
    <row r="63" spans="1:29" s="47" customFormat="1" x14ac:dyDescent="0.25">
      <c r="A63" s="42"/>
      <c r="B63" s="581" t="s">
        <v>341</v>
      </c>
      <c r="C63" s="582"/>
      <c r="D63" s="43">
        <f>D16+D31</f>
        <v>24.3</v>
      </c>
      <c r="E63" s="44"/>
      <c r="F63" s="583"/>
      <c r="G63" s="584"/>
      <c r="H63" s="583"/>
      <c r="I63" s="584"/>
      <c r="J63" s="44"/>
      <c r="K63" s="44"/>
      <c r="L63" s="45"/>
      <c r="M63" s="44">
        <f>M16+M31</f>
        <v>5196599.9999519996</v>
      </c>
      <c r="N63" s="44">
        <f>N16+N31</f>
        <v>5518600</v>
      </c>
      <c r="O63" s="44">
        <f>O16+O31</f>
        <v>6052000</v>
      </c>
      <c r="P63" s="46"/>
      <c r="Q63" s="46"/>
      <c r="R63" s="46"/>
      <c r="S63" s="46"/>
      <c r="T63" s="46"/>
      <c r="U63" s="46"/>
      <c r="V63" s="46"/>
      <c r="W63" s="46"/>
      <c r="X63" s="46"/>
      <c r="Y63" s="46"/>
      <c r="Z63" s="46"/>
      <c r="AA63" s="46"/>
      <c r="AB63" s="46"/>
      <c r="AC63" s="46"/>
    </row>
    <row r="65" spans="13:15" x14ac:dyDescent="0.25">
      <c r="M65" s="116">
        <f>Раздел1!AW59-'заработная плата 111'!M63</f>
        <v>4.8000365495681763E-5</v>
      </c>
      <c r="N65" s="116">
        <f>Раздел1!BD59-'заработная плата 111'!N63</f>
        <v>0</v>
      </c>
      <c r="O65" s="116">
        <f>Раздел1!BK59-'заработная плата 111'!O63</f>
        <v>0</v>
      </c>
    </row>
    <row r="67" spans="13:15" x14ac:dyDescent="0.25">
      <c r="M67" s="57"/>
      <c r="N67" s="57"/>
      <c r="O67" s="57"/>
    </row>
  </sheetData>
  <mergeCells count="134">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73" orientation="landscape" horizontalDpi="300" verticalDpi="300"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zoomScale="80" zoomScaleSheetLayoutView="80" workbookViewId="0">
      <selection activeCell="M45" sqref="M45"/>
    </sheetView>
  </sheetViews>
  <sheetFormatPr defaultRowHeight="12.75" x14ac:dyDescent="0.2"/>
  <cols>
    <col min="1" max="7" width="9.33203125" style="58"/>
    <col min="8" max="8" width="14.1640625" style="58" customWidth="1"/>
    <col min="9" max="9" width="15.6640625" style="58" customWidth="1"/>
    <col min="10" max="10" width="13" style="58" customWidth="1"/>
    <col min="11" max="11" width="14.1640625" style="58" customWidth="1"/>
    <col min="12" max="12" width="14" style="58" customWidth="1"/>
    <col min="13" max="13" width="14.5" style="58" customWidth="1"/>
    <col min="14" max="263" width="9.33203125" style="58"/>
    <col min="264" max="264" width="14.1640625" style="58" customWidth="1"/>
    <col min="265" max="265" width="11.83203125" style="58" customWidth="1"/>
    <col min="266" max="266" width="13" style="58" customWidth="1"/>
    <col min="267" max="267" width="12.83203125" style="58" customWidth="1"/>
    <col min="268" max="268" width="14" style="58" customWidth="1"/>
    <col min="269" max="269" width="12.6640625" style="58" customWidth="1"/>
    <col min="270" max="519" width="9.33203125" style="58"/>
    <col min="520" max="520" width="14.1640625" style="58" customWidth="1"/>
    <col min="521" max="521" width="11.83203125" style="58" customWidth="1"/>
    <col min="522" max="522" width="13" style="58" customWidth="1"/>
    <col min="523" max="523" width="12.83203125" style="58" customWidth="1"/>
    <col min="524" max="524" width="14" style="58" customWidth="1"/>
    <col min="525" max="525" width="12.6640625" style="58" customWidth="1"/>
    <col min="526" max="775" width="9.33203125" style="58"/>
    <col min="776" max="776" width="14.1640625" style="58" customWidth="1"/>
    <col min="777" max="777" width="11.83203125" style="58" customWidth="1"/>
    <col min="778" max="778" width="13" style="58" customWidth="1"/>
    <col min="779" max="779" width="12.83203125" style="58" customWidth="1"/>
    <col min="780" max="780" width="14" style="58" customWidth="1"/>
    <col min="781" max="781" width="12.6640625" style="58" customWidth="1"/>
    <col min="782" max="1031" width="9.33203125" style="58"/>
    <col min="1032" max="1032" width="14.1640625" style="58" customWidth="1"/>
    <col min="1033" max="1033" width="11.83203125" style="58" customWidth="1"/>
    <col min="1034" max="1034" width="13" style="58" customWidth="1"/>
    <col min="1035" max="1035" width="12.83203125" style="58" customWidth="1"/>
    <col min="1036" max="1036" width="14" style="58" customWidth="1"/>
    <col min="1037" max="1037" width="12.6640625" style="58" customWidth="1"/>
    <col min="1038" max="1287" width="9.33203125" style="58"/>
    <col min="1288" max="1288" width="14.1640625" style="58" customWidth="1"/>
    <col min="1289" max="1289" width="11.83203125" style="58" customWidth="1"/>
    <col min="1290" max="1290" width="13" style="58" customWidth="1"/>
    <col min="1291" max="1291" width="12.83203125" style="58" customWidth="1"/>
    <col min="1292" max="1292" width="14" style="58" customWidth="1"/>
    <col min="1293" max="1293" width="12.6640625" style="58" customWidth="1"/>
    <col min="1294" max="1543" width="9.33203125" style="58"/>
    <col min="1544" max="1544" width="14.1640625" style="58" customWidth="1"/>
    <col min="1545" max="1545" width="11.83203125" style="58" customWidth="1"/>
    <col min="1546" max="1546" width="13" style="58" customWidth="1"/>
    <col min="1547" max="1547" width="12.83203125" style="58" customWidth="1"/>
    <col min="1548" max="1548" width="14" style="58" customWidth="1"/>
    <col min="1549" max="1549" width="12.6640625" style="58" customWidth="1"/>
    <col min="1550" max="1799" width="9.33203125" style="58"/>
    <col min="1800" max="1800" width="14.1640625" style="58" customWidth="1"/>
    <col min="1801" max="1801" width="11.83203125" style="58" customWidth="1"/>
    <col min="1802" max="1802" width="13" style="58" customWidth="1"/>
    <col min="1803" max="1803" width="12.83203125" style="58" customWidth="1"/>
    <col min="1804" max="1804" width="14" style="58" customWidth="1"/>
    <col min="1805" max="1805" width="12.6640625" style="58" customWidth="1"/>
    <col min="1806" max="2055" width="9.33203125" style="58"/>
    <col min="2056" max="2056" width="14.1640625" style="58" customWidth="1"/>
    <col min="2057" max="2057" width="11.83203125" style="58" customWidth="1"/>
    <col min="2058" max="2058" width="13" style="58" customWidth="1"/>
    <col min="2059" max="2059" width="12.83203125" style="58" customWidth="1"/>
    <col min="2060" max="2060" width="14" style="58" customWidth="1"/>
    <col min="2061" max="2061" width="12.6640625" style="58" customWidth="1"/>
    <col min="2062" max="2311" width="9.33203125" style="58"/>
    <col min="2312" max="2312" width="14.1640625" style="58" customWidth="1"/>
    <col min="2313" max="2313" width="11.83203125" style="58" customWidth="1"/>
    <col min="2314" max="2314" width="13" style="58" customWidth="1"/>
    <col min="2315" max="2315" width="12.83203125" style="58" customWidth="1"/>
    <col min="2316" max="2316" width="14" style="58" customWidth="1"/>
    <col min="2317" max="2317" width="12.6640625" style="58" customWidth="1"/>
    <col min="2318" max="2567" width="9.33203125" style="58"/>
    <col min="2568" max="2568" width="14.1640625" style="58" customWidth="1"/>
    <col min="2569" max="2569" width="11.83203125" style="58" customWidth="1"/>
    <col min="2570" max="2570" width="13" style="58" customWidth="1"/>
    <col min="2571" max="2571" width="12.83203125" style="58" customWidth="1"/>
    <col min="2572" max="2572" width="14" style="58" customWidth="1"/>
    <col min="2573" max="2573" width="12.6640625" style="58" customWidth="1"/>
    <col min="2574" max="2823" width="9.33203125" style="58"/>
    <col min="2824" max="2824" width="14.1640625" style="58" customWidth="1"/>
    <col min="2825" max="2825" width="11.83203125" style="58" customWidth="1"/>
    <col min="2826" max="2826" width="13" style="58" customWidth="1"/>
    <col min="2827" max="2827" width="12.83203125" style="58" customWidth="1"/>
    <col min="2828" max="2828" width="14" style="58" customWidth="1"/>
    <col min="2829" max="2829" width="12.6640625" style="58" customWidth="1"/>
    <col min="2830" max="3079" width="9.33203125" style="58"/>
    <col min="3080" max="3080" width="14.1640625" style="58" customWidth="1"/>
    <col min="3081" max="3081" width="11.83203125" style="58" customWidth="1"/>
    <col min="3082" max="3082" width="13" style="58" customWidth="1"/>
    <col min="3083" max="3083" width="12.83203125" style="58" customWidth="1"/>
    <col min="3084" max="3084" width="14" style="58" customWidth="1"/>
    <col min="3085" max="3085" width="12.6640625" style="58" customWidth="1"/>
    <col min="3086" max="3335" width="9.33203125" style="58"/>
    <col min="3336" max="3336" width="14.1640625" style="58" customWidth="1"/>
    <col min="3337" max="3337" width="11.83203125" style="58" customWidth="1"/>
    <col min="3338" max="3338" width="13" style="58" customWidth="1"/>
    <col min="3339" max="3339" width="12.83203125" style="58" customWidth="1"/>
    <col min="3340" max="3340" width="14" style="58" customWidth="1"/>
    <col min="3341" max="3341" width="12.6640625" style="58" customWidth="1"/>
    <col min="3342" max="3591" width="9.33203125" style="58"/>
    <col min="3592" max="3592" width="14.1640625" style="58" customWidth="1"/>
    <col min="3593" max="3593" width="11.83203125" style="58" customWidth="1"/>
    <col min="3594" max="3594" width="13" style="58" customWidth="1"/>
    <col min="3595" max="3595" width="12.83203125" style="58" customWidth="1"/>
    <col min="3596" max="3596" width="14" style="58" customWidth="1"/>
    <col min="3597" max="3597" width="12.6640625" style="58" customWidth="1"/>
    <col min="3598" max="3847" width="9.33203125" style="58"/>
    <col min="3848" max="3848" width="14.1640625" style="58" customWidth="1"/>
    <col min="3849" max="3849" width="11.83203125" style="58" customWidth="1"/>
    <col min="3850" max="3850" width="13" style="58" customWidth="1"/>
    <col min="3851" max="3851" width="12.83203125" style="58" customWidth="1"/>
    <col min="3852" max="3852" width="14" style="58" customWidth="1"/>
    <col min="3853" max="3853" width="12.6640625" style="58" customWidth="1"/>
    <col min="3854" max="4103" width="9.33203125" style="58"/>
    <col min="4104" max="4104" width="14.1640625" style="58" customWidth="1"/>
    <col min="4105" max="4105" width="11.83203125" style="58" customWidth="1"/>
    <col min="4106" max="4106" width="13" style="58" customWidth="1"/>
    <col min="4107" max="4107" width="12.83203125" style="58" customWidth="1"/>
    <col min="4108" max="4108" width="14" style="58" customWidth="1"/>
    <col min="4109" max="4109" width="12.6640625" style="58" customWidth="1"/>
    <col min="4110" max="4359" width="9.33203125" style="58"/>
    <col min="4360" max="4360" width="14.1640625" style="58" customWidth="1"/>
    <col min="4361" max="4361" width="11.83203125" style="58" customWidth="1"/>
    <col min="4362" max="4362" width="13" style="58" customWidth="1"/>
    <col min="4363" max="4363" width="12.83203125" style="58" customWidth="1"/>
    <col min="4364" max="4364" width="14" style="58" customWidth="1"/>
    <col min="4365" max="4365" width="12.6640625" style="58" customWidth="1"/>
    <col min="4366" max="4615" width="9.33203125" style="58"/>
    <col min="4616" max="4616" width="14.1640625" style="58" customWidth="1"/>
    <col min="4617" max="4617" width="11.83203125" style="58" customWidth="1"/>
    <col min="4618" max="4618" width="13" style="58" customWidth="1"/>
    <col min="4619" max="4619" width="12.83203125" style="58" customWidth="1"/>
    <col min="4620" max="4620" width="14" style="58" customWidth="1"/>
    <col min="4621" max="4621" width="12.6640625" style="58" customWidth="1"/>
    <col min="4622" max="4871" width="9.33203125" style="58"/>
    <col min="4872" max="4872" width="14.1640625" style="58" customWidth="1"/>
    <col min="4873" max="4873" width="11.83203125" style="58" customWidth="1"/>
    <col min="4874" max="4874" width="13" style="58" customWidth="1"/>
    <col min="4875" max="4875" width="12.83203125" style="58" customWidth="1"/>
    <col min="4876" max="4876" width="14" style="58" customWidth="1"/>
    <col min="4877" max="4877" width="12.6640625" style="58" customWidth="1"/>
    <col min="4878" max="5127" width="9.33203125" style="58"/>
    <col min="5128" max="5128" width="14.1640625" style="58" customWidth="1"/>
    <col min="5129" max="5129" width="11.83203125" style="58" customWidth="1"/>
    <col min="5130" max="5130" width="13" style="58" customWidth="1"/>
    <col min="5131" max="5131" width="12.83203125" style="58" customWidth="1"/>
    <col min="5132" max="5132" width="14" style="58" customWidth="1"/>
    <col min="5133" max="5133" width="12.6640625" style="58" customWidth="1"/>
    <col min="5134" max="5383" width="9.33203125" style="58"/>
    <col min="5384" max="5384" width="14.1640625" style="58" customWidth="1"/>
    <col min="5385" max="5385" width="11.83203125" style="58" customWidth="1"/>
    <col min="5386" max="5386" width="13" style="58" customWidth="1"/>
    <col min="5387" max="5387" width="12.83203125" style="58" customWidth="1"/>
    <col min="5388" max="5388" width="14" style="58" customWidth="1"/>
    <col min="5389" max="5389" width="12.6640625" style="58" customWidth="1"/>
    <col min="5390" max="5639" width="9.33203125" style="58"/>
    <col min="5640" max="5640" width="14.1640625" style="58" customWidth="1"/>
    <col min="5641" max="5641" width="11.83203125" style="58" customWidth="1"/>
    <col min="5642" max="5642" width="13" style="58" customWidth="1"/>
    <col min="5643" max="5643" width="12.83203125" style="58" customWidth="1"/>
    <col min="5644" max="5644" width="14" style="58" customWidth="1"/>
    <col min="5645" max="5645" width="12.6640625" style="58" customWidth="1"/>
    <col min="5646" max="5895" width="9.33203125" style="58"/>
    <col min="5896" max="5896" width="14.1640625" style="58" customWidth="1"/>
    <col min="5897" max="5897" width="11.83203125" style="58" customWidth="1"/>
    <col min="5898" max="5898" width="13" style="58" customWidth="1"/>
    <col min="5899" max="5899" width="12.83203125" style="58" customWidth="1"/>
    <col min="5900" max="5900" width="14" style="58" customWidth="1"/>
    <col min="5901" max="5901" width="12.6640625" style="58" customWidth="1"/>
    <col min="5902" max="6151" width="9.33203125" style="58"/>
    <col min="6152" max="6152" width="14.1640625" style="58" customWidth="1"/>
    <col min="6153" max="6153" width="11.83203125" style="58" customWidth="1"/>
    <col min="6154" max="6154" width="13" style="58" customWidth="1"/>
    <col min="6155" max="6155" width="12.83203125" style="58" customWidth="1"/>
    <col min="6156" max="6156" width="14" style="58" customWidth="1"/>
    <col min="6157" max="6157" width="12.6640625" style="58" customWidth="1"/>
    <col min="6158" max="6407" width="9.33203125" style="58"/>
    <col min="6408" max="6408" width="14.1640625" style="58" customWidth="1"/>
    <col min="6409" max="6409" width="11.83203125" style="58" customWidth="1"/>
    <col min="6410" max="6410" width="13" style="58" customWidth="1"/>
    <col min="6411" max="6411" width="12.83203125" style="58" customWidth="1"/>
    <col min="6412" max="6412" width="14" style="58" customWidth="1"/>
    <col min="6413" max="6413" width="12.6640625" style="58" customWidth="1"/>
    <col min="6414" max="6663" width="9.33203125" style="58"/>
    <col min="6664" max="6664" width="14.1640625" style="58" customWidth="1"/>
    <col min="6665" max="6665" width="11.83203125" style="58" customWidth="1"/>
    <col min="6666" max="6666" width="13" style="58" customWidth="1"/>
    <col min="6667" max="6667" width="12.83203125" style="58" customWidth="1"/>
    <col min="6668" max="6668" width="14" style="58" customWidth="1"/>
    <col min="6669" max="6669" width="12.6640625" style="58" customWidth="1"/>
    <col min="6670" max="6919" width="9.33203125" style="58"/>
    <col min="6920" max="6920" width="14.1640625" style="58" customWidth="1"/>
    <col min="6921" max="6921" width="11.83203125" style="58" customWidth="1"/>
    <col min="6922" max="6922" width="13" style="58" customWidth="1"/>
    <col min="6923" max="6923" width="12.83203125" style="58" customWidth="1"/>
    <col min="6924" max="6924" width="14" style="58" customWidth="1"/>
    <col min="6925" max="6925" width="12.6640625" style="58" customWidth="1"/>
    <col min="6926" max="7175" width="9.33203125" style="58"/>
    <col min="7176" max="7176" width="14.1640625" style="58" customWidth="1"/>
    <col min="7177" max="7177" width="11.83203125" style="58" customWidth="1"/>
    <col min="7178" max="7178" width="13" style="58" customWidth="1"/>
    <col min="7179" max="7179" width="12.83203125" style="58" customWidth="1"/>
    <col min="7180" max="7180" width="14" style="58" customWidth="1"/>
    <col min="7181" max="7181" width="12.6640625" style="58" customWidth="1"/>
    <col min="7182" max="7431" width="9.33203125" style="58"/>
    <col min="7432" max="7432" width="14.1640625" style="58" customWidth="1"/>
    <col min="7433" max="7433" width="11.83203125" style="58" customWidth="1"/>
    <col min="7434" max="7434" width="13" style="58" customWidth="1"/>
    <col min="7435" max="7435" width="12.83203125" style="58" customWidth="1"/>
    <col min="7436" max="7436" width="14" style="58" customWidth="1"/>
    <col min="7437" max="7437" width="12.6640625" style="58" customWidth="1"/>
    <col min="7438" max="7687" width="9.33203125" style="58"/>
    <col min="7688" max="7688" width="14.1640625" style="58" customWidth="1"/>
    <col min="7689" max="7689" width="11.83203125" style="58" customWidth="1"/>
    <col min="7690" max="7690" width="13" style="58" customWidth="1"/>
    <col min="7691" max="7691" width="12.83203125" style="58" customWidth="1"/>
    <col min="7692" max="7692" width="14" style="58" customWidth="1"/>
    <col min="7693" max="7693" width="12.6640625" style="58" customWidth="1"/>
    <col min="7694" max="7943" width="9.33203125" style="58"/>
    <col min="7944" max="7944" width="14.1640625" style="58" customWidth="1"/>
    <col min="7945" max="7945" width="11.83203125" style="58" customWidth="1"/>
    <col min="7946" max="7946" width="13" style="58" customWidth="1"/>
    <col min="7947" max="7947" width="12.83203125" style="58" customWidth="1"/>
    <col min="7948" max="7948" width="14" style="58" customWidth="1"/>
    <col min="7949" max="7949" width="12.6640625" style="58" customWidth="1"/>
    <col min="7950" max="8199" width="9.33203125" style="58"/>
    <col min="8200" max="8200" width="14.1640625" style="58" customWidth="1"/>
    <col min="8201" max="8201" width="11.83203125" style="58" customWidth="1"/>
    <col min="8202" max="8202" width="13" style="58" customWidth="1"/>
    <col min="8203" max="8203" width="12.83203125" style="58" customWidth="1"/>
    <col min="8204" max="8204" width="14" style="58" customWidth="1"/>
    <col min="8205" max="8205" width="12.6640625" style="58" customWidth="1"/>
    <col min="8206" max="8455" width="9.33203125" style="58"/>
    <col min="8456" max="8456" width="14.1640625" style="58" customWidth="1"/>
    <col min="8457" max="8457" width="11.83203125" style="58" customWidth="1"/>
    <col min="8458" max="8458" width="13" style="58" customWidth="1"/>
    <col min="8459" max="8459" width="12.83203125" style="58" customWidth="1"/>
    <col min="8460" max="8460" width="14" style="58" customWidth="1"/>
    <col min="8461" max="8461" width="12.6640625" style="58" customWidth="1"/>
    <col min="8462" max="8711" width="9.33203125" style="58"/>
    <col min="8712" max="8712" width="14.1640625" style="58" customWidth="1"/>
    <col min="8713" max="8713" width="11.83203125" style="58" customWidth="1"/>
    <col min="8714" max="8714" width="13" style="58" customWidth="1"/>
    <col min="8715" max="8715" width="12.83203125" style="58" customWidth="1"/>
    <col min="8716" max="8716" width="14" style="58" customWidth="1"/>
    <col min="8717" max="8717" width="12.6640625" style="58" customWidth="1"/>
    <col min="8718" max="8967" width="9.33203125" style="58"/>
    <col min="8968" max="8968" width="14.1640625" style="58" customWidth="1"/>
    <col min="8969" max="8969" width="11.83203125" style="58" customWidth="1"/>
    <col min="8970" max="8970" width="13" style="58" customWidth="1"/>
    <col min="8971" max="8971" width="12.83203125" style="58" customWidth="1"/>
    <col min="8972" max="8972" width="14" style="58" customWidth="1"/>
    <col min="8973" max="8973" width="12.6640625" style="58" customWidth="1"/>
    <col min="8974" max="9223" width="9.33203125" style="58"/>
    <col min="9224" max="9224" width="14.1640625" style="58" customWidth="1"/>
    <col min="9225" max="9225" width="11.83203125" style="58" customWidth="1"/>
    <col min="9226" max="9226" width="13" style="58" customWidth="1"/>
    <col min="9227" max="9227" width="12.83203125" style="58" customWidth="1"/>
    <col min="9228" max="9228" width="14" style="58" customWidth="1"/>
    <col min="9229" max="9229" width="12.6640625" style="58" customWidth="1"/>
    <col min="9230" max="9479" width="9.33203125" style="58"/>
    <col min="9480" max="9480" width="14.1640625" style="58" customWidth="1"/>
    <col min="9481" max="9481" width="11.83203125" style="58" customWidth="1"/>
    <col min="9482" max="9482" width="13" style="58" customWidth="1"/>
    <col min="9483" max="9483" width="12.83203125" style="58" customWidth="1"/>
    <col min="9484" max="9484" width="14" style="58" customWidth="1"/>
    <col min="9485" max="9485" width="12.6640625" style="58" customWidth="1"/>
    <col min="9486" max="9735" width="9.33203125" style="58"/>
    <col min="9736" max="9736" width="14.1640625" style="58" customWidth="1"/>
    <col min="9737" max="9737" width="11.83203125" style="58" customWidth="1"/>
    <col min="9738" max="9738" width="13" style="58" customWidth="1"/>
    <col min="9739" max="9739" width="12.83203125" style="58" customWidth="1"/>
    <col min="9740" max="9740" width="14" style="58" customWidth="1"/>
    <col min="9741" max="9741" width="12.6640625" style="58" customWidth="1"/>
    <col min="9742" max="9991" width="9.33203125" style="58"/>
    <col min="9992" max="9992" width="14.1640625" style="58" customWidth="1"/>
    <col min="9993" max="9993" width="11.83203125" style="58" customWidth="1"/>
    <col min="9994" max="9994" width="13" style="58" customWidth="1"/>
    <col min="9995" max="9995" width="12.83203125" style="58" customWidth="1"/>
    <col min="9996" max="9996" width="14" style="58" customWidth="1"/>
    <col min="9997" max="9997" width="12.6640625" style="58" customWidth="1"/>
    <col min="9998" max="10247" width="9.33203125" style="58"/>
    <col min="10248" max="10248" width="14.1640625" style="58" customWidth="1"/>
    <col min="10249" max="10249" width="11.83203125" style="58" customWidth="1"/>
    <col min="10250" max="10250" width="13" style="58" customWidth="1"/>
    <col min="10251" max="10251" width="12.83203125" style="58" customWidth="1"/>
    <col min="10252" max="10252" width="14" style="58" customWidth="1"/>
    <col min="10253" max="10253" width="12.6640625" style="58" customWidth="1"/>
    <col min="10254" max="10503" width="9.33203125" style="58"/>
    <col min="10504" max="10504" width="14.1640625" style="58" customWidth="1"/>
    <col min="10505" max="10505" width="11.83203125" style="58" customWidth="1"/>
    <col min="10506" max="10506" width="13" style="58" customWidth="1"/>
    <col min="10507" max="10507" width="12.83203125" style="58" customWidth="1"/>
    <col min="10508" max="10508" width="14" style="58" customWidth="1"/>
    <col min="10509" max="10509" width="12.6640625" style="58" customWidth="1"/>
    <col min="10510" max="10759" width="9.33203125" style="58"/>
    <col min="10760" max="10760" width="14.1640625" style="58" customWidth="1"/>
    <col min="10761" max="10761" width="11.83203125" style="58" customWidth="1"/>
    <col min="10762" max="10762" width="13" style="58" customWidth="1"/>
    <col min="10763" max="10763" width="12.83203125" style="58" customWidth="1"/>
    <col min="10764" max="10764" width="14" style="58" customWidth="1"/>
    <col min="10765" max="10765" width="12.6640625" style="58" customWidth="1"/>
    <col min="10766" max="11015" width="9.33203125" style="58"/>
    <col min="11016" max="11016" width="14.1640625" style="58" customWidth="1"/>
    <col min="11017" max="11017" width="11.83203125" style="58" customWidth="1"/>
    <col min="11018" max="11018" width="13" style="58" customWidth="1"/>
    <col min="11019" max="11019" width="12.83203125" style="58" customWidth="1"/>
    <col min="11020" max="11020" width="14" style="58" customWidth="1"/>
    <col min="11021" max="11021" width="12.6640625" style="58" customWidth="1"/>
    <col min="11022" max="11271" width="9.33203125" style="58"/>
    <col min="11272" max="11272" width="14.1640625" style="58" customWidth="1"/>
    <col min="11273" max="11273" width="11.83203125" style="58" customWidth="1"/>
    <col min="11274" max="11274" width="13" style="58" customWidth="1"/>
    <col min="11275" max="11275" width="12.83203125" style="58" customWidth="1"/>
    <col min="11276" max="11276" width="14" style="58" customWidth="1"/>
    <col min="11277" max="11277" width="12.6640625" style="58" customWidth="1"/>
    <col min="11278" max="11527" width="9.33203125" style="58"/>
    <col min="11528" max="11528" width="14.1640625" style="58" customWidth="1"/>
    <col min="11529" max="11529" width="11.83203125" style="58" customWidth="1"/>
    <col min="11530" max="11530" width="13" style="58" customWidth="1"/>
    <col min="11531" max="11531" width="12.83203125" style="58" customWidth="1"/>
    <col min="11532" max="11532" width="14" style="58" customWidth="1"/>
    <col min="11533" max="11533" width="12.6640625" style="58" customWidth="1"/>
    <col min="11534" max="11783" width="9.33203125" style="58"/>
    <col min="11784" max="11784" width="14.1640625" style="58" customWidth="1"/>
    <col min="11785" max="11785" width="11.83203125" style="58" customWidth="1"/>
    <col min="11786" max="11786" width="13" style="58" customWidth="1"/>
    <col min="11787" max="11787" width="12.83203125" style="58" customWidth="1"/>
    <col min="11788" max="11788" width="14" style="58" customWidth="1"/>
    <col min="11789" max="11789" width="12.6640625" style="58" customWidth="1"/>
    <col min="11790" max="12039" width="9.33203125" style="58"/>
    <col min="12040" max="12040" width="14.1640625" style="58" customWidth="1"/>
    <col min="12041" max="12041" width="11.83203125" style="58" customWidth="1"/>
    <col min="12042" max="12042" width="13" style="58" customWidth="1"/>
    <col min="12043" max="12043" width="12.83203125" style="58" customWidth="1"/>
    <col min="12044" max="12044" width="14" style="58" customWidth="1"/>
    <col min="12045" max="12045" width="12.6640625" style="58" customWidth="1"/>
    <col min="12046" max="12295" width="9.33203125" style="58"/>
    <col min="12296" max="12296" width="14.1640625" style="58" customWidth="1"/>
    <col min="12297" max="12297" width="11.83203125" style="58" customWidth="1"/>
    <col min="12298" max="12298" width="13" style="58" customWidth="1"/>
    <col min="12299" max="12299" width="12.83203125" style="58" customWidth="1"/>
    <col min="12300" max="12300" width="14" style="58" customWidth="1"/>
    <col min="12301" max="12301" width="12.6640625" style="58" customWidth="1"/>
    <col min="12302" max="12551" width="9.33203125" style="58"/>
    <col min="12552" max="12552" width="14.1640625" style="58" customWidth="1"/>
    <col min="12553" max="12553" width="11.83203125" style="58" customWidth="1"/>
    <col min="12554" max="12554" width="13" style="58" customWidth="1"/>
    <col min="12555" max="12555" width="12.83203125" style="58" customWidth="1"/>
    <col min="12556" max="12556" width="14" style="58" customWidth="1"/>
    <col min="12557" max="12557" width="12.6640625" style="58" customWidth="1"/>
    <col min="12558" max="12807" width="9.33203125" style="58"/>
    <col min="12808" max="12808" width="14.1640625" style="58" customWidth="1"/>
    <col min="12809" max="12809" width="11.83203125" style="58" customWidth="1"/>
    <col min="12810" max="12810" width="13" style="58" customWidth="1"/>
    <col min="12811" max="12811" width="12.83203125" style="58" customWidth="1"/>
    <col min="12812" max="12812" width="14" style="58" customWidth="1"/>
    <col min="12813" max="12813" width="12.6640625" style="58" customWidth="1"/>
    <col min="12814" max="13063" width="9.33203125" style="58"/>
    <col min="13064" max="13064" width="14.1640625" style="58" customWidth="1"/>
    <col min="13065" max="13065" width="11.83203125" style="58" customWidth="1"/>
    <col min="13066" max="13066" width="13" style="58" customWidth="1"/>
    <col min="13067" max="13067" width="12.83203125" style="58" customWidth="1"/>
    <col min="13068" max="13068" width="14" style="58" customWidth="1"/>
    <col min="13069" max="13069" width="12.6640625" style="58" customWidth="1"/>
    <col min="13070" max="13319" width="9.33203125" style="58"/>
    <col min="13320" max="13320" width="14.1640625" style="58" customWidth="1"/>
    <col min="13321" max="13321" width="11.83203125" style="58" customWidth="1"/>
    <col min="13322" max="13322" width="13" style="58" customWidth="1"/>
    <col min="13323" max="13323" width="12.83203125" style="58" customWidth="1"/>
    <col min="13324" max="13324" width="14" style="58" customWidth="1"/>
    <col min="13325" max="13325" width="12.6640625" style="58" customWidth="1"/>
    <col min="13326" max="13575" width="9.33203125" style="58"/>
    <col min="13576" max="13576" width="14.1640625" style="58" customWidth="1"/>
    <col min="13577" max="13577" width="11.83203125" style="58" customWidth="1"/>
    <col min="13578" max="13578" width="13" style="58" customWidth="1"/>
    <col min="13579" max="13579" width="12.83203125" style="58" customWidth="1"/>
    <col min="13580" max="13580" width="14" style="58" customWidth="1"/>
    <col min="13581" max="13581" width="12.6640625" style="58" customWidth="1"/>
    <col min="13582" max="13831" width="9.33203125" style="58"/>
    <col min="13832" max="13832" width="14.1640625" style="58" customWidth="1"/>
    <col min="13833" max="13833" width="11.83203125" style="58" customWidth="1"/>
    <col min="13834" max="13834" width="13" style="58" customWidth="1"/>
    <col min="13835" max="13835" width="12.83203125" style="58" customWidth="1"/>
    <col min="13836" max="13836" width="14" style="58" customWidth="1"/>
    <col min="13837" max="13837" width="12.6640625" style="58" customWidth="1"/>
    <col min="13838" max="14087" width="9.33203125" style="58"/>
    <col min="14088" max="14088" width="14.1640625" style="58" customWidth="1"/>
    <col min="14089" max="14089" width="11.83203125" style="58" customWidth="1"/>
    <col min="14090" max="14090" width="13" style="58" customWidth="1"/>
    <col min="14091" max="14091" width="12.83203125" style="58" customWidth="1"/>
    <col min="14092" max="14092" width="14" style="58" customWidth="1"/>
    <col min="14093" max="14093" width="12.6640625" style="58" customWidth="1"/>
    <col min="14094" max="14343" width="9.33203125" style="58"/>
    <col min="14344" max="14344" width="14.1640625" style="58" customWidth="1"/>
    <col min="14345" max="14345" width="11.83203125" style="58" customWidth="1"/>
    <col min="14346" max="14346" width="13" style="58" customWidth="1"/>
    <col min="14347" max="14347" width="12.83203125" style="58" customWidth="1"/>
    <col min="14348" max="14348" width="14" style="58" customWidth="1"/>
    <col min="14349" max="14349" width="12.6640625" style="58" customWidth="1"/>
    <col min="14350" max="14599" width="9.33203125" style="58"/>
    <col min="14600" max="14600" width="14.1640625" style="58" customWidth="1"/>
    <col min="14601" max="14601" width="11.83203125" style="58" customWidth="1"/>
    <col min="14602" max="14602" width="13" style="58" customWidth="1"/>
    <col min="14603" max="14603" width="12.83203125" style="58" customWidth="1"/>
    <col min="14604" max="14604" width="14" style="58" customWidth="1"/>
    <col min="14605" max="14605" width="12.6640625" style="58" customWidth="1"/>
    <col min="14606" max="14855" width="9.33203125" style="58"/>
    <col min="14856" max="14856" width="14.1640625" style="58" customWidth="1"/>
    <col min="14857" max="14857" width="11.83203125" style="58" customWidth="1"/>
    <col min="14858" max="14858" width="13" style="58" customWidth="1"/>
    <col min="14859" max="14859" width="12.83203125" style="58" customWidth="1"/>
    <col min="14860" max="14860" width="14" style="58" customWidth="1"/>
    <col min="14861" max="14861" width="12.6640625" style="58" customWidth="1"/>
    <col min="14862" max="15111" width="9.33203125" style="58"/>
    <col min="15112" max="15112" width="14.1640625" style="58" customWidth="1"/>
    <col min="15113" max="15113" width="11.83203125" style="58" customWidth="1"/>
    <col min="15114" max="15114" width="13" style="58" customWidth="1"/>
    <col min="15115" max="15115" width="12.83203125" style="58" customWidth="1"/>
    <col min="15116" max="15116" width="14" style="58" customWidth="1"/>
    <col min="15117" max="15117" width="12.6640625" style="58" customWidth="1"/>
    <col min="15118" max="15367" width="9.33203125" style="58"/>
    <col min="15368" max="15368" width="14.1640625" style="58" customWidth="1"/>
    <col min="15369" max="15369" width="11.83203125" style="58" customWidth="1"/>
    <col min="15370" max="15370" width="13" style="58" customWidth="1"/>
    <col min="15371" max="15371" width="12.83203125" style="58" customWidth="1"/>
    <col min="15372" max="15372" width="14" style="58" customWidth="1"/>
    <col min="15373" max="15373" width="12.6640625" style="58" customWidth="1"/>
    <col min="15374" max="15623" width="9.33203125" style="58"/>
    <col min="15624" max="15624" width="14.1640625" style="58" customWidth="1"/>
    <col min="15625" max="15625" width="11.83203125" style="58" customWidth="1"/>
    <col min="15626" max="15626" width="13" style="58" customWidth="1"/>
    <col min="15627" max="15627" width="12.83203125" style="58" customWidth="1"/>
    <col min="15628" max="15628" width="14" style="58" customWidth="1"/>
    <col min="15629" max="15629" width="12.6640625" style="58" customWidth="1"/>
    <col min="15630" max="15879" width="9.33203125" style="58"/>
    <col min="15880" max="15880" width="14.1640625" style="58" customWidth="1"/>
    <col min="15881" max="15881" width="11.83203125" style="58" customWidth="1"/>
    <col min="15882" max="15882" width="13" style="58" customWidth="1"/>
    <col min="15883" max="15883" width="12.83203125" style="58" customWidth="1"/>
    <col min="15884" max="15884" width="14" style="58" customWidth="1"/>
    <col min="15885" max="15885" width="12.6640625" style="58" customWidth="1"/>
    <col min="15886" max="16135" width="9.33203125" style="58"/>
    <col min="16136" max="16136" width="14.1640625" style="58" customWidth="1"/>
    <col min="16137" max="16137" width="11.83203125" style="58" customWidth="1"/>
    <col min="16138" max="16138" width="13" style="58" customWidth="1"/>
    <col min="16139" max="16139" width="12.83203125" style="58" customWidth="1"/>
    <col min="16140" max="16140" width="14" style="58" customWidth="1"/>
    <col min="16141" max="16141" width="12.6640625" style="58" customWidth="1"/>
    <col min="16142" max="16384" width="9.33203125" style="58"/>
  </cols>
  <sheetData>
    <row r="2" spans="1:29" x14ac:dyDescent="0.2">
      <c r="A2" s="631" t="s">
        <v>346</v>
      </c>
      <c r="B2" s="631"/>
      <c r="C2" s="631"/>
      <c r="D2" s="631"/>
      <c r="E2" s="631"/>
      <c r="F2" s="631"/>
      <c r="G2" s="631"/>
      <c r="H2" s="631"/>
      <c r="I2" s="631"/>
      <c r="J2" s="631"/>
      <c r="K2" s="631"/>
      <c r="L2" s="631"/>
      <c r="M2" s="631"/>
      <c r="N2" s="631"/>
    </row>
    <row r="3" spans="1:29" x14ac:dyDescent="0.2">
      <c r="A3" s="631" t="s">
        <v>347</v>
      </c>
      <c r="B3" s="631"/>
      <c r="C3" s="631"/>
      <c r="D3" s="631"/>
      <c r="E3" s="631"/>
      <c r="F3" s="631"/>
      <c r="G3" s="631"/>
      <c r="H3" s="631"/>
      <c r="I3" s="631"/>
      <c r="J3" s="631"/>
      <c r="K3" s="631"/>
      <c r="L3" s="631"/>
      <c r="M3" s="631"/>
      <c r="N3" s="631"/>
    </row>
    <row r="4" spans="1:29" x14ac:dyDescent="0.2">
      <c r="A4" s="631" t="s">
        <v>348</v>
      </c>
      <c r="B4" s="631"/>
      <c r="C4" s="631"/>
      <c r="D4" s="631"/>
      <c r="E4" s="631"/>
      <c r="F4" s="631"/>
      <c r="G4" s="631"/>
      <c r="H4" s="631"/>
      <c r="I4" s="631"/>
      <c r="J4" s="631"/>
      <c r="K4" s="631"/>
      <c r="L4" s="631"/>
      <c r="M4" s="631"/>
      <c r="N4" s="631"/>
    </row>
    <row r="5" spans="1:29" x14ac:dyDescent="0.2">
      <c r="A5" s="632" t="s">
        <v>325</v>
      </c>
      <c r="B5" s="632"/>
      <c r="C5" s="632"/>
      <c r="D5" s="632"/>
      <c r="E5" s="632"/>
      <c r="F5" s="632"/>
      <c r="G5" s="632"/>
      <c r="H5" s="632"/>
      <c r="I5" s="632"/>
      <c r="J5" s="632"/>
      <c r="K5" s="632"/>
      <c r="L5" s="632"/>
      <c r="M5" s="632"/>
      <c r="N5" s="632"/>
    </row>
    <row r="6" spans="1:29" s="30" customFormat="1" ht="16.5" thickBot="1" x14ac:dyDescent="0.3">
      <c r="A6" s="607" t="s">
        <v>323</v>
      </c>
      <c r="B6" s="607"/>
      <c r="C6" s="607"/>
      <c r="D6" s="37">
        <v>119</v>
      </c>
      <c r="F6" s="608"/>
      <c r="G6" s="608"/>
      <c r="H6" s="608"/>
      <c r="I6" s="608"/>
      <c r="J6" s="608"/>
      <c r="K6" s="608"/>
      <c r="L6" s="608"/>
      <c r="M6" s="608"/>
      <c r="N6" s="608"/>
      <c r="P6" s="36"/>
      <c r="Q6" s="36"/>
      <c r="R6" s="36"/>
      <c r="S6" s="36"/>
      <c r="T6" s="36"/>
      <c r="U6" s="36"/>
      <c r="V6" s="36"/>
      <c r="W6" s="36"/>
      <c r="X6" s="36"/>
      <c r="Y6" s="36"/>
      <c r="Z6" s="36"/>
      <c r="AA6" s="36"/>
      <c r="AB6" s="36"/>
      <c r="AC6" s="36"/>
    </row>
    <row r="7" spans="1:29" s="30" customFormat="1" ht="15.75" x14ac:dyDescent="0.25">
      <c r="A7" s="93"/>
      <c r="B7" s="93"/>
      <c r="C7" s="93"/>
      <c r="D7" s="59"/>
      <c r="F7" s="93"/>
      <c r="G7" s="93"/>
      <c r="H7" s="93"/>
      <c r="I7" s="93"/>
      <c r="J7" s="93"/>
      <c r="K7" s="93"/>
      <c r="L7" s="93"/>
      <c r="M7" s="93"/>
      <c r="N7" s="93"/>
      <c r="P7" s="36"/>
      <c r="Q7" s="36"/>
      <c r="R7" s="36"/>
      <c r="S7" s="36"/>
      <c r="T7" s="36"/>
      <c r="U7" s="36"/>
      <c r="V7" s="36"/>
      <c r="W7" s="36"/>
      <c r="X7" s="36"/>
      <c r="Y7" s="36"/>
      <c r="Z7" s="36"/>
      <c r="AA7" s="36"/>
      <c r="AB7" s="36"/>
      <c r="AC7" s="36"/>
    </row>
    <row r="8" spans="1:29" ht="88.5" customHeight="1" x14ac:dyDescent="0.2">
      <c r="A8" s="38" t="s">
        <v>326</v>
      </c>
      <c r="B8" s="609" t="s">
        <v>349</v>
      </c>
      <c r="C8" s="610"/>
      <c r="D8" s="610"/>
      <c r="E8" s="610"/>
      <c r="F8" s="610"/>
      <c r="G8" s="611"/>
      <c r="H8" s="95" t="s">
        <v>350</v>
      </c>
      <c r="I8" s="188" t="s">
        <v>450</v>
      </c>
      <c r="J8" s="95" t="s">
        <v>350</v>
      </c>
      <c r="K8" s="188" t="s">
        <v>473</v>
      </c>
      <c r="L8" s="95" t="s">
        <v>350</v>
      </c>
      <c r="M8" s="188" t="s">
        <v>517</v>
      </c>
    </row>
    <row r="9" spans="1:29" ht="25.5" customHeight="1" x14ac:dyDescent="0.2">
      <c r="A9" s="60" t="s">
        <v>354</v>
      </c>
      <c r="B9" s="627" t="s">
        <v>355</v>
      </c>
      <c r="C9" s="627"/>
      <c r="D9" s="627"/>
      <c r="E9" s="627"/>
      <c r="F9" s="627"/>
      <c r="G9" s="627"/>
      <c r="H9" s="61" t="s">
        <v>34</v>
      </c>
      <c r="I9" s="62"/>
      <c r="J9" s="62"/>
      <c r="K9" s="62"/>
      <c r="L9" s="62"/>
      <c r="M9" s="62"/>
    </row>
    <row r="10" spans="1:29" x14ac:dyDescent="0.2">
      <c r="A10" s="60"/>
      <c r="B10" s="627" t="s">
        <v>29</v>
      </c>
      <c r="C10" s="627"/>
      <c r="D10" s="627"/>
      <c r="E10" s="627"/>
      <c r="F10" s="627"/>
      <c r="G10" s="627"/>
      <c r="H10" s="62"/>
      <c r="I10" s="62"/>
      <c r="J10" s="62"/>
      <c r="K10" s="62"/>
      <c r="L10" s="62"/>
      <c r="M10" s="62"/>
    </row>
    <row r="11" spans="1:29" x14ac:dyDescent="0.2">
      <c r="A11" s="60" t="s">
        <v>169</v>
      </c>
      <c r="B11" s="627" t="s">
        <v>356</v>
      </c>
      <c r="C11" s="627"/>
      <c r="D11" s="627"/>
      <c r="E11" s="627"/>
      <c r="F11" s="627"/>
      <c r="G11" s="627"/>
      <c r="H11" s="62">
        <f>'заработная плата 111'!M16</f>
        <v>3144600.0000359998</v>
      </c>
      <c r="I11" s="62">
        <f>H11*22%</f>
        <v>691812.00000791997</v>
      </c>
      <c r="J11" s="62">
        <f>'заработная плата 111'!N16</f>
        <v>3466600</v>
      </c>
      <c r="K11" s="62">
        <f>J11*22%</f>
        <v>762652</v>
      </c>
      <c r="L11" s="62">
        <f>'заработная плата 111'!O16</f>
        <v>4000000</v>
      </c>
      <c r="M11" s="62">
        <f>L11*22%</f>
        <v>880000</v>
      </c>
    </row>
    <row r="12" spans="1:29" x14ac:dyDescent="0.2">
      <c r="A12" s="60" t="s">
        <v>170</v>
      </c>
      <c r="B12" s="627" t="s">
        <v>357</v>
      </c>
      <c r="C12" s="627"/>
      <c r="D12" s="627"/>
      <c r="E12" s="627"/>
      <c r="F12" s="627"/>
      <c r="G12" s="627"/>
      <c r="H12" s="62"/>
      <c r="I12" s="62"/>
      <c r="J12" s="62"/>
      <c r="K12" s="62"/>
      <c r="L12" s="62"/>
      <c r="M12" s="62"/>
    </row>
    <row r="13" spans="1:29" ht="43.5" customHeight="1" x14ac:dyDescent="0.2">
      <c r="A13" s="60" t="s">
        <v>171</v>
      </c>
      <c r="B13" s="627" t="s">
        <v>358</v>
      </c>
      <c r="C13" s="627"/>
      <c r="D13" s="627"/>
      <c r="E13" s="627"/>
      <c r="F13" s="627"/>
      <c r="G13" s="627"/>
      <c r="H13" s="62"/>
      <c r="I13" s="62"/>
      <c r="J13" s="62"/>
      <c r="K13" s="62"/>
      <c r="L13" s="62"/>
      <c r="M13" s="62"/>
    </row>
    <row r="14" spans="1:29" ht="25.5" customHeight="1" x14ac:dyDescent="0.2">
      <c r="A14" s="60" t="s">
        <v>186</v>
      </c>
      <c r="B14" s="627" t="s">
        <v>359</v>
      </c>
      <c r="C14" s="627"/>
      <c r="D14" s="627"/>
      <c r="E14" s="627"/>
      <c r="F14" s="627"/>
      <c r="G14" s="627"/>
      <c r="H14" s="62"/>
      <c r="I14" s="62"/>
      <c r="J14" s="62"/>
      <c r="K14" s="62"/>
      <c r="L14" s="62"/>
      <c r="M14" s="62"/>
    </row>
    <row r="15" spans="1:29" x14ac:dyDescent="0.2">
      <c r="A15" s="60"/>
      <c r="B15" s="627" t="s">
        <v>29</v>
      </c>
      <c r="C15" s="627"/>
      <c r="D15" s="627"/>
      <c r="E15" s="627"/>
      <c r="F15" s="627"/>
      <c r="G15" s="627"/>
      <c r="H15" s="62"/>
      <c r="I15" s="62"/>
      <c r="J15" s="62"/>
      <c r="K15" s="62"/>
      <c r="L15" s="62"/>
      <c r="M15" s="62"/>
    </row>
    <row r="16" spans="1:29" ht="25.5" customHeight="1" x14ac:dyDescent="0.2">
      <c r="A16" s="63" t="s">
        <v>360</v>
      </c>
      <c r="B16" s="627" t="s">
        <v>361</v>
      </c>
      <c r="C16" s="627"/>
      <c r="D16" s="627"/>
      <c r="E16" s="627"/>
      <c r="F16" s="627"/>
      <c r="G16" s="627"/>
      <c r="H16" s="62">
        <f>H11</f>
        <v>3144600.0000359998</v>
      </c>
      <c r="I16" s="62">
        <f>H16*2.9%</f>
        <v>91193.400001043992</v>
      </c>
      <c r="J16" s="62">
        <f>J11</f>
        <v>3466600</v>
      </c>
      <c r="K16" s="62">
        <f>J16*2.9%</f>
        <v>100531.4</v>
      </c>
      <c r="L16" s="62">
        <f>L11</f>
        <v>4000000</v>
      </c>
      <c r="M16" s="62">
        <f>L16*2.9%</f>
        <v>115999.99999999999</v>
      </c>
    </row>
    <row r="17" spans="1:14" ht="26.25" customHeight="1" x14ac:dyDescent="0.2">
      <c r="A17" s="60" t="s">
        <v>362</v>
      </c>
      <c r="B17" s="627" t="s">
        <v>363</v>
      </c>
      <c r="C17" s="627"/>
      <c r="D17" s="627"/>
      <c r="E17" s="627"/>
      <c r="F17" s="627"/>
      <c r="G17" s="627"/>
      <c r="H17" s="62"/>
      <c r="I17" s="62"/>
      <c r="J17" s="62"/>
      <c r="K17" s="62"/>
      <c r="L17" s="62"/>
      <c r="M17" s="62"/>
    </row>
    <row r="18" spans="1:14" ht="24" customHeight="1" x14ac:dyDescent="0.2">
      <c r="A18" s="60" t="s">
        <v>364</v>
      </c>
      <c r="B18" s="627" t="s">
        <v>365</v>
      </c>
      <c r="C18" s="627"/>
      <c r="D18" s="627"/>
      <c r="E18" s="627"/>
      <c r="F18" s="627"/>
      <c r="G18" s="627"/>
      <c r="H18" s="62">
        <f>H11</f>
        <v>3144600.0000359998</v>
      </c>
      <c r="I18" s="62">
        <f>H18*0.2%</f>
        <v>6289.200000072</v>
      </c>
      <c r="J18" s="62">
        <f>J11</f>
        <v>3466600</v>
      </c>
      <c r="K18" s="62">
        <f>J18*0.2%</f>
        <v>6933.2</v>
      </c>
      <c r="L18" s="62">
        <f>L11</f>
        <v>4000000</v>
      </c>
      <c r="M18" s="62">
        <f>L18*0.2%</f>
        <v>8000</v>
      </c>
    </row>
    <row r="19" spans="1:14" ht="25.5" customHeight="1" x14ac:dyDescent="0.2">
      <c r="A19" s="60" t="s">
        <v>366</v>
      </c>
      <c r="B19" s="627" t="s">
        <v>367</v>
      </c>
      <c r="C19" s="627"/>
      <c r="D19" s="627"/>
      <c r="E19" s="627"/>
      <c r="F19" s="627"/>
      <c r="G19" s="627"/>
      <c r="H19" s="62"/>
      <c r="I19" s="62"/>
      <c r="J19" s="62"/>
      <c r="K19" s="62"/>
      <c r="L19" s="62"/>
      <c r="M19" s="62"/>
    </row>
    <row r="20" spans="1:14" ht="26.25" customHeight="1" x14ac:dyDescent="0.2">
      <c r="A20" s="60" t="s">
        <v>368</v>
      </c>
      <c r="B20" s="627" t="s">
        <v>367</v>
      </c>
      <c r="C20" s="627"/>
      <c r="D20" s="627"/>
      <c r="E20" s="627"/>
      <c r="F20" s="627"/>
      <c r="G20" s="627"/>
      <c r="H20" s="62"/>
      <c r="I20" s="62"/>
      <c r="J20" s="62"/>
      <c r="K20" s="62"/>
      <c r="L20" s="62"/>
      <c r="M20" s="62"/>
    </row>
    <row r="21" spans="1:14" ht="27" customHeight="1" x14ac:dyDescent="0.2">
      <c r="A21" s="60" t="s">
        <v>187</v>
      </c>
      <c r="B21" s="627" t="s">
        <v>369</v>
      </c>
      <c r="C21" s="627"/>
      <c r="D21" s="627"/>
      <c r="E21" s="627"/>
      <c r="F21" s="627"/>
      <c r="G21" s="627"/>
      <c r="H21" s="62">
        <f>H11</f>
        <v>3144600.0000359998</v>
      </c>
      <c r="I21" s="62">
        <f>H21*5.1%</f>
        <v>160374.60000183599</v>
      </c>
      <c r="J21" s="62">
        <f>J11</f>
        <v>3466600</v>
      </c>
      <c r="K21" s="62">
        <f>J21*5.1%</f>
        <v>176796.59999999998</v>
      </c>
      <c r="L21" s="62">
        <f>L11</f>
        <v>4000000</v>
      </c>
      <c r="M21" s="62">
        <f>L21*5.1%</f>
        <v>204000</v>
      </c>
    </row>
    <row r="22" spans="1:14" x14ac:dyDescent="0.2">
      <c r="A22" s="60"/>
      <c r="B22" s="627"/>
      <c r="C22" s="627"/>
      <c r="D22" s="627"/>
      <c r="E22" s="627"/>
      <c r="F22" s="627"/>
      <c r="G22" s="627"/>
      <c r="H22" s="62"/>
      <c r="I22" s="62"/>
      <c r="J22" s="62"/>
      <c r="K22" s="62"/>
      <c r="L22" s="62"/>
      <c r="M22" s="62"/>
    </row>
    <row r="23" spans="1:14" s="66" customFormat="1" x14ac:dyDescent="0.2">
      <c r="A23" s="64"/>
      <c r="B23" s="628" t="s">
        <v>345</v>
      </c>
      <c r="C23" s="629"/>
      <c r="D23" s="629"/>
      <c r="E23" s="629"/>
      <c r="F23" s="629"/>
      <c r="G23" s="630"/>
      <c r="H23" s="65" t="s">
        <v>34</v>
      </c>
      <c r="I23" s="138">
        <v>949700</v>
      </c>
      <c r="J23" s="65" t="s">
        <v>34</v>
      </c>
      <c r="K23" s="138">
        <v>1046900</v>
      </c>
      <c r="L23" s="65" t="s">
        <v>34</v>
      </c>
      <c r="M23" s="138">
        <v>1208000</v>
      </c>
      <c r="N23" s="66" t="s">
        <v>370</v>
      </c>
    </row>
    <row r="25" spans="1:14" x14ac:dyDescent="0.2">
      <c r="A25" s="631" t="s">
        <v>371</v>
      </c>
      <c r="B25" s="631"/>
      <c r="C25" s="631"/>
      <c r="D25" s="631"/>
      <c r="E25" s="631"/>
      <c r="F25" s="631"/>
      <c r="G25" s="631"/>
      <c r="H25" s="631"/>
      <c r="I25" s="631"/>
      <c r="J25" s="631"/>
      <c r="K25" s="631"/>
      <c r="L25" s="631"/>
      <c r="M25" s="631"/>
      <c r="N25" s="631"/>
    </row>
    <row r="26" spans="1:14" x14ac:dyDescent="0.2">
      <c r="A26" s="631" t="s">
        <v>347</v>
      </c>
      <c r="B26" s="631"/>
      <c r="C26" s="631"/>
      <c r="D26" s="631"/>
      <c r="E26" s="631"/>
      <c r="F26" s="631"/>
      <c r="G26" s="631"/>
      <c r="H26" s="631"/>
      <c r="I26" s="631"/>
      <c r="J26" s="631"/>
      <c r="K26" s="631"/>
      <c r="L26" s="631"/>
      <c r="M26" s="631"/>
      <c r="N26" s="631"/>
    </row>
    <row r="27" spans="1:14" x14ac:dyDescent="0.2">
      <c r="A27" s="631" t="s">
        <v>348</v>
      </c>
      <c r="B27" s="631"/>
      <c r="C27" s="631"/>
      <c r="D27" s="631"/>
      <c r="E27" s="631"/>
      <c r="F27" s="631"/>
      <c r="G27" s="631"/>
      <c r="H27" s="631"/>
      <c r="I27" s="631"/>
      <c r="J27" s="631"/>
      <c r="K27" s="631"/>
      <c r="L27" s="631"/>
      <c r="M27" s="631"/>
      <c r="N27" s="631"/>
    </row>
    <row r="28" spans="1:14" x14ac:dyDescent="0.2">
      <c r="A28" s="632" t="s">
        <v>343</v>
      </c>
      <c r="B28" s="632"/>
      <c r="C28" s="632"/>
      <c r="D28" s="632"/>
      <c r="E28" s="632"/>
      <c r="F28" s="632"/>
      <c r="G28" s="632"/>
      <c r="H28" s="632"/>
      <c r="I28" s="632"/>
      <c r="J28" s="632"/>
      <c r="K28" s="632"/>
      <c r="L28" s="632"/>
      <c r="M28" s="632"/>
      <c r="N28" s="632"/>
    </row>
    <row r="29" spans="1:14" ht="88.5" customHeight="1" x14ac:dyDescent="0.2">
      <c r="A29" s="38" t="s">
        <v>326</v>
      </c>
      <c r="B29" s="609" t="s">
        <v>349</v>
      </c>
      <c r="C29" s="610"/>
      <c r="D29" s="610"/>
      <c r="E29" s="610"/>
      <c r="F29" s="610"/>
      <c r="G29" s="611"/>
      <c r="H29" s="95" t="s">
        <v>350</v>
      </c>
      <c r="I29" s="188" t="s">
        <v>450</v>
      </c>
      <c r="J29" s="191" t="s">
        <v>350</v>
      </c>
      <c r="K29" s="188" t="s">
        <v>473</v>
      </c>
      <c r="L29" s="191" t="s">
        <v>350</v>
      </c>
      <c r="M29" s="188" t="s">
        <v>517</v>
      </c>
    </row>
    <row r="30" spans="1:14" ht="25.5" customHeight="1" x14ac:dyDescent="0.2">
      <c r="A30" s="60" t="s">
        <v>354</v>
      </c>
      <c r="B30" s="627" t="s">
        <v>355</v>
      </c>
      <c r="C30" s="627"/>
      <c r="D30" s="627"/>
      <c r="E30" s="627"/>
      <c r="F30" s="627"/>
      <c r="G30" s="627"/>
      <c r="H30" s="61" t="s">
        <v>34</v>
      </c>
      <c r="I30" s="62"/>
      <c r="J30" s="62"/>
      <c r="K30" s="62"/>
      <c r="L30" s="62"/>
      <c r="M30" s="62"/>
    </row>
    <row r="31" spans="1:14" x14ac:dyDescent="0.2">
      <c r="A31" s="60"/>
      <c r="B31" s="627" t="s">
        <v>29</v>
      </c>
      <c r="C31" s="627"/>
      <c r="D31" s="627"/>
      <c r="E31" s="627"/>
      <c r="F31" s="627"/>
      <c r="G31" s="627"/>
      <c r="H31" s="62"/>
      <c r="I31" s="62"/>
      <c r="J31" s="62"/>
      <c r="K31" s="62"/>
      <c r="L31" s="62"/>
      <c r="M31" s="62"/>
    </row>
    <row r="32" spans="1:14" x14ac:dyDescent="0.2">
      <c r="A32" s="60" t="s">
        <v>169</v>
      </c>
      <c r="B32" s="627" t="s">
        <v>356</v>
      </c>
      <c r="C32" s="627"/>
      <c r="D32" s="627"/>
      <c r="E32" s="627"/>
      <c r="F32" s="627"/>
      <c r="G32" s="627"/>
      <c r="H32" s="62">
        <f>'заработная плата 111'!M31</f>
        <v>2051999.9999160001</v>
      </c>
      <c r="I32" s="62">
        <f>H32*22%</f>
        <v>451439.99998152</v>
      </c>
      <c r="J32" s="62">
        <f>'заработная плата 111'!N31</f>
        <v>2052000</v>
      </c>
      <c r="K32" s="62">
        <f>J32*22%</f>
        <v>451440</v>
      </c>
      <c r="L32" s="62">
        <f>'заработная плата 111'!O31</f>
        <v>2052000</v>
      </c>
      <c r="M32" s="62">
        <f>L32*22%</f>
        <v>451440</v>
      </c>
    </row>
    <row r="33" spans="1:13" x14ac:dyDescent="0.2">
      <c r="A33" s="60" t="s">
        <v>170</v>
      </c>
      <c r="B33" s="627" t="s">
        <v>357</v>
      </c>
      <c r="C33" s="627"/>
      <c r="D33" s="627"/>
      <c r="E33" s="627"/>
      <c r="F33" s="627"/>
      <c r="G33" s="627"/>
      <c r="H33" s="62"/>
      <c r="I33" s="62"/>
      <c r="J33" s="62"/>
      <c r="K33" s="62"/>
      <c r="L33" s="62"/>
      <c r="M33" s="62"/>
    </row>
    <row r="34" spans="1:13" ht="45" customHeight="1" x14ac:dyDescent="0.2">
      <c r="A34" s="60" t="s">
        <v>171</v>
      </c>
      <c r="B34" s="627" t="s">
        <v>358</v>
      </c>
      <c r="C34" s="627"/>
      <c r="D34" s="627"/>
      <c r="E34" s="627"/>
      <c r="F34" s="627"/>
      <c r="G34" s="627"/>
      <c r="H34" s="62"/>
      <c r="I34" s="62"/>
      <c r="J34" s="62"/>
      <c r="K34" s="62"/>
      <c r="L34" s="62"/>
      <c r="M34" s="62"/>
    </row>
    <row r="35" spans="1:13" ht="25.5" customHeight="1" x14ac:dyDescent="0.2">
      <c r="A35" s="60" t="s">
        <v>186</v>
      </c>
      <c r="B35" s="627" t="s">
        <v>359</v>
      </c>
      <c r="C35" s="627"/>
      <c r="D35" s="627"/>
      <c r="E35" s="627"/>
      <c r="F35" s="627"/>
      <c r="G35" s="627"/>
      <c r="H35" s="62"/>
      <c r="I35" s="62"/>
      <c r="J35" s="62"/>
      <c r="K35" s="62"/>
      <c r="L35" s="62"/>
      <c r="M35" s="62"/>
    </row>
    <row r="36" spans="1:13" x14ac:dyDescent="0.2">
      <c r="A36" s="60"/>
      <c r="B36" s="627" t="s">
        <v>29</v>
      </c>
      <c r="C36" s="627"/>
      <c r="D36" s="627"/>
      <c r="E36" s="627"/>
      <c r="F36" s="627"/>
      <c r="G36" s="627"/>
      <c r="H36" s="62"/>
      <c r="I36" s="62"/>
      <c r="J36" s="62"/>
      <c r="K36" s="62"/>
      <c r="L36" s="62"/>
      <c r="M36" s="62"/>
    </row>
    <row r="37" spans="1:13" ht="25.5" customHeight="1" x14ac:dyDescent="0.2">
      <c r="A37" s="63" t="s">
        <v>360</v>
      </c>
      <c r="B37" s="627" t="s">
        <v>361</v>
      </c>
      <c r="C37" s="627"/>
      <c r="D37" s="627"/>
      <c r="E37" s="627"/>
      <c r="F37" s="627"/>
      <c r="G37" s="627"/>
      <c r="H37" s="62">
        <f>H32</f>
        <v>2051999.9999160001</v>
      </c>
      <c r="I37" s="62">
        <f>H37*2.9%</f>
        <v>59507.999997563995</v>
      </c>
      <c r="J37" s="62">
        <f>J32</f>
        <v>2052000</v>
      </c>
      <c r="K37" s="62">
        <f>J37*2.9%</f>
        <v>59507.999999999993</v>
      </c>
      <c r="L37" s="62">
        <f>L32</f>
        <v>2052000</v>
      </c>
      <c r="M37" s="62">
        <f>L37*2.9%</f>
        <v>59507.999999999993</v>
      </c>
    </row>
    <row r="38" spans="1:13" ht="26.25" customHeight="1" x14ac:dyDescent="0.2">
      <c r="A38" s="60" t="s">
        <v>362</v>
      </c>
      <c r="B38" s="627" t="s">
        <v>363</v>
      </c>
      <c r="C38" s="627"/>
      <c r="D38" s="627"/>
      <c r="E38" s="627"/>
      <c r="F38" s="627"/>
      <c r="G38" s="627"/>
      <c r="H38" s="62"/>
      <c r="I38" s="62"/>
      <c r="J38" s="62"/>
      <c r="K38" s="62"/>
      <c r="L38" s="62"/>
      <c r="M38" s="62"/>
    </row>
    <row r="39" spans="1:13" ht="24" customHeight="1" x14ac:dyDescent="0.2">
      <c r="A39" s="60" t="s">
        <v>364</v>
      </c>
      <c r="B39" s="627" t="s">
        <v>365</v>
      </c>
      <c r="C39" s="627"/>
      <c r="D39" s="627"/>
      <c r="E39" s="627"/>
      <c r="F39" s="627"/>
      <c r="G39" s="627"/>
      <c r="H39" s="62">
        <f>H32</f>
        <v>2051999.9999160001</v>
      </c>
      <c r="I39" s="62">
        <f>H39*0.2%</f>
        <v>4103.999999832</v>
      </c>
      <c r="J39" s="62">
        <f>J32</f>
        <v>2052000</v>
      </c>
      <c r="K39" s="62">
        <f>J39*0.2%</f>
        <v>4104</v>
      </c>
      <c r="L39" s="62">
        <f>L32</f>
        <v>2052000</v>
      </c>
      <c r="M39" s="62">
        <f>L39*0.2%</f>
        <v>4104</v>
      </c>
    </row>
    <row r="40" spans="1:13" ht="25.5" customHeight="1" x14ac:dyDescent="0.2">
      <c r="A40" s="60" t="s">
        <v>366</v>
      </c>
      <c r="B40" s="627" t="s">
        <v>367</v>
      </c>
      <c r="C40" s="627"/>
      <c r="D40" s="627"/>
      <c r="E40" s="627"/>
      <c r="F40" s="627"/>
      <c r="G40" s="627"/>
      <c r="H40" s="62"/>
      <c r="I40" s="62"/>
      <c r="J40" s="62"/>
      <c r="K40" s="62"/>
      <c r="L40" s="62"/>
      <c r="M40" s="62"/>
    </row>
    <row r="41" spans="1:13" ht="26.25" customHeight="1" x14ac:dyDescent="0.2">
      <c r="A41" s="60" t="s">
        <v>368</v>
      </c>
      <c r="B41" s="627" t="s">
        <v>367</v>
      </c>
      <c r="C41" s="627"/>
      <c r="D41" s="627"/>
      <c r="E41" s="627"/>
      <c r="F41" s="627"/>
      <c r="G41" s="627"/>
      <c r="H41" s="62"/>
      <c r="I41" s="62"/>
      <c r="J41" s="62"/>
      <c r="K41" s="62"/>
      <c r="L41" s="62"/>
      <c r="M41" s="62"/>
    </row>
    <row r="42" spans="1:13" ht="27" customHeight="1" x14ac:dyDescent="0.2">
      <c r="A42" s="60" t="s">
        <v>187</v>
      </c>
      <c r="B42" s="627" t="s">
        <v>369</v>
      </c>
      <c r="C42" s="627"/>
      <c r="D42" s="627"/>
      <c r="E42" s="627"/>
      <c r="F42" s="627"/>
      <c r="G42" s="627"/>
      <c r="H42" s="62">
        <f>H32</f>
        <v>2051999.9999160001</v>
      </c>
      <c r="I42" s="62">
        <f>H42*5.1%</f>
        <v>104651.999995716</v>
      </c>
      <c r="J42" s="62">
        <f>J32</f>
        <v>2052000</v>
      </c>
      <c r="K42" s="62">
        <f>J42*5.1%</f>
        <v>104652</v>
      </c>
      <c r="L42" s="62">
        <f>L32</f>
        <v>2052000</v>
      </c>
      <c r="M42" s="62">
        <f>L42*5.1%</f>
        <v>104652</v>
      </c>
    </row>
    <row r="43" spans="1:13" x14ac:dyDescent="0.2">
      <c r="A43" s="60"/>
      <c r="B43" s="627"/>
      <c r="C43" s="627"/>
      <c r="D43" s="627"/>
      <c r="E43" s="627"/>
      <c r="F43" s="627"/>
      <c r="G43" s="627"/>
      <c r="H43" s="62"/>
      <c r="I43" s="62"/>
      <c r="J43" s="62"/>
      <c r="K43" s="62"/>
      <c r="L43" s="62"/>
      <c r="M43" s="62"/>
    </row>
    <row r="44" spans="1:13" s="66" customFormat="1" x14ac:dyDescent="0.2">
      <c r="A44" s="64"/>
      <c r="B44" s="628" t="s">
        <v>345</v>
      </c>
      <c r="C44" s="629"/>
      <c r="D44" s="629"/>
      <c r="E44" s="629"/>
      <c r="F44" s="629"/>
      <c r="G44" s="630"/>
      <c r="H44" s="65" t="s">
        <v>34</v>
      </c>
      <c r="I44" s="138">
        <v>619700</v>
      </c>
      <c r="J44" s="65" t="s">
        <v>34</v>
      </c>
      <c r="K44" s="138">
        <v>619700</v>
      </c>
      <c r="L44" s="65" t="s">
        <v>34</v>
      </c>
      <c r="M44" s="138">
        <v>619700</v>
      </c>
    </row>
    <row r="46" spans="1:13" s="66" customFormat="1" x14ac:dyDescent="0.2">
      <c r="A46" s="67"/>
      <c r="B46" s="68"/>
      <c r="C46" s="68"/>
      <c r="D46" s="68"/>
      <c r="E46" s="68"/>
      <c r="F46" s="68"/>
      <c r="G46" s="68"/>
      <c r="H46" s="69"/>
      <c r="I46" s="70"/>
      <c r="J46" s="69"/>
      <c r="K46" s="70"/>
      <c r="L46" s="69"/>
      <c r="M46" s="70"/>
    </row>
    <row r="48" spans="1:13" ht="76.5" x14ac:dyDescent="0.2">
      <c r="A48" s="38" t="s">
        <v>326</v>
      </c>
      <c r="B48" s="609" t="s">
        <v>349</v>
      </c>
      <c r="C48" s="610"/>
      <c r="D48" s="610"/>
      <c r="E48" s="610"/>
      <c r="F48" s="610"/>
      <c r="G48" s="611"/>
      <c r="H48" s="95" t="s">
        <v>350</v>
      </c>
      <c r="I48" s="95" t="s">
        <v>351</v>
      </c>
      <c r="J48" s="95" t="s">
        <v>350</v>
      </c>
      <c r="K48" s="95" t="s">
        <v>352</v>
      </c>
      <c r="L48" s="95" t="s">
        <v>350</v>
      </c>
      <c r="M48" s="95" t="s">
        <v>353</v>
      </c>
    </row>
    <row r="49" spans="1:13" ht="25.5" customHeight="1" x14ac:dyDescent="0.2">
      <c r="A49" s="60" t="s">
        <v>354</v>
      </c>
      <c r="B49" s="627" t="s">
        <v>355</v>
      </c>
      <c r="C49" s="627"/>
      <c r="D49" s="627"/>
      <c r="E49" s="627"/>
      <c r="F49" s="627"/>
      <c r="G49" s="627"/>
      <c r="H49" s="61" t="s">
        <v>34</v>
      </c>
      <c r="I49" s="62">
        <f>I23+I44</f>
        <v>1569400</v>
      </c>
      <c r="J49" s="62"/>
      <c r="K49" s="62">
        <f>K23+K44</f>
        <v>1666600</v>
      </c>
      <c r="L49" s="62"/>
      <c r="M49" s="62">
        <f>M23+M44</f>
        <v>1827700</v>
      </c>
    </row>
    <row r="52" spans="1:13" x14ac:dyDescent="0.2">
      <c r="I52" s="71">
        <f>Раздел1!AW63-'налоги 119 '!I49</f>
        <v>0</v>
      </c>
      <c r="K52" s="71">
        <f>Раздел1!BD63-'налоги 119 '!K49</f>
        <v>0</v>
      </c>
      <c r="M52" s="71">
        <f>Раздел1!BK63-'налоги 119 '!M49</f>
        <v>0</v>
      </c>
    </row>
  </sheetData>
  <mergeCells count="44">
    <mergeCell ref="B13:G13"/>
    <mergeCell ref="A2:N2"/>
    <mergeCell ref="A3:N3"/>
    <mergeCell ref="A4:N4"/>
    <mergeCell ref="A5:N5"/>
    <mergeCell ref="A6:C6"/>
    <mergeCell ref="F6:N6"/>
    <mergeCell ref="B8:G8"/>
    <mergeCell ref="B9:G9"/>
    <mergeCell ref="B10:G10"/>
    <mergeCell ref="B11:G11"/>
    <mergeCell ref="B12:G12"/>
    <mergeCell ref="A26:N26"/>
    <mergeCell ref="B14:G14"/>
    <mergeCell ref="B15:G15"/>
    <mergeCell ref="B16:G16"/>
    <mergeCell ref="B17:G17"/>
    <mergeCell ref="B18:G18"/>
    <mergeCell ref="B19:G19"/>
    <mergeCell ref="B20:G20"/>
    <mergeCell ref="B21:G21"/>
    <mergeCell ref="B22:G22"/>
    <mergeCell ref="B23:G23"/>
    <mergeCell ref="A25:N25"/>
    <mergeCell ref="B38:G38"/>
    <mergeCell ref="A27:N27"/>
    <mergeCell ref="A28:N28"/>
    <mergeCell ref="B29:G29"/>
    <mergeCell ref="B30:G30"/>
    <mergeCell ref="B31:G31"/>
    <mergeCell ref="B32:G32"/>
    <mergeCell ref="B33:G33"/>
    <mergeCell ref="B34:G34"/>
    <mergeCell ref="B35:G35"/>
    <mergeCell ref="B36:G36"/>
    <mergeCell ref="B37:G37"/>
    <mergeCell ref="B48:G48"/>
    <mergeCell ref="B49:G49"/>
    <mergeCell ref="B39:G39"/>
    <mergeCell ref="B40:G40"/>
    <mergeCell ref="B41:G41"/>
    <mergeCell ref="B42:G42"/>
    <mergeCell ref="B43:G43"/>
    <mergeCell ref="B44:G44"/>
  </mergeCells>
  <pageMargins left="0.7" right="0.7" top="0.75" bottom="0.75" header="0.3" footer="0.3"/>
  <pageSetup paperSize="9" scale="91" orientation="landscape" horizontalDpi="300" verticalDpi="300" r:id="rId1"/>
  <rowBreaks count="1" manualBreakCount="1">
    <brk id="2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view="pageBreakPreview" zoomScale="80" zoomScaleNormal="90" zoomScaleSheetLayoutView="80" workbookViewId="0">
      <selection activeCell="N35" sqref="N35:O35"/>
    </sheetView>
  </sheetViews>
  <sheetFormatPr defaultRowHeight="12.75" x14ac:dyDescent="0.2"/>
  <cols>
    <col min="1" max="1" width="8" style="88" customWidth="1"/>
    <col min="2" max="2" width="9.33203125" style="88"/>
    <col min="3" max="3" width="7.6640625" style="88" customWidth="1"/>
    <col min="4" max="4" width="10.1640625" style="88" customWidth="1"/>
    <col min="5" max="5" width="19" style="88" customWidth="1"/>
    <col min="6" max="6" width="5.83203125" style="88" customWidth="1"/>
    <col min="7" max="7" width="2.6640625" style="88" customWidth="1"/>
    <col min="8" max="8" width="9.33203125" style="88"/>
    <col min="9" max="9" width="1.6640625" style="88" customWidth="1"/>
    <col min="10" max="10" width="18.83203125" style="88" customWidth="1"/>
    <col min="11" max="11" width="10" style="88" customWidth="1"/>
    <col min="12" max="12" width="9" style="88" customWidth="1"/>
    <col min="13" max="13" width="9.33203125" style="88" customWidth="1"/>
    <col min="14" max="14" width="12.5" style="88" customWidth="1"/>
    <col min="15" max="15" width="11" style="88" customWidth="1"/>
    <col min="16" max="16" width="23.6640625" style="88" customWidth="1"/>
    <col min="17" max="17" width="22.83203125" style="88" customWidth="1"/>
    <col min="18" max="18" width="0.1640625" style="88" customWidth="1"/>
    <col min="19" max="56" width="10.6640625" style="88" customWidth="1"/>
    <col min="57" max="58" width="9.33203125" style="88"/>
    <col min="59" max="81" width="10.6640625" style="88" customWidth="1"/>
    <col min="82" max="257" width="9.33203125" style="88"/>
    <col min="258" max="258" width="8" style="88" customWidth="1"/>
    <col min="259" max="259" width="9.33203125" style="88"/>
    <col min="260" max="260" width="7.6640625" style="88" customWidth="1"/>
    <col min="261" max="261" width="10.1640625" style="88" customWidth="1"/>
    <col min="262" max="262" width="19" style="88" customWidth="1"/>
    <col min="263" max="263" width="5.83203125" style="88" customWidth="1"/>
    <col min="264" max="264" width="2.6640625" style="88" customWidth="1"/>
    <col min="265" max="265" width="9.33203125" style="88"/>
    <col min="266" max="266" width="1.6640625" style="88" customWidth="1"/>
    <col min="267" max="267" width="18.83203125" style="88" customWidth="1"/>
    <col min="268" max="268" width="10" style="88" customWidth="1"/>
    <col min="269" max="269" width="9" style="88" customWidth="1"/>
    <col min="270" max="270" width="9.33203125" style="88" customWidth="1"/>
    <col min="271" max="271" width="12.5" style="88" customWidth="1"/>
    <col min="272" max="272" width="15.6640625" style="88" customWidth="1"/>
    <col min="273" max="275" width="0" style="88" hidden="1" customWidth="1"/>
    <col min="276" max="312" width="10.6640625" style="88" customWidth="1"/>
    <col min="313" max="314" width="9.33203125" style="88"/>
    <col min="315" max="337" width="10.6640625" style="88" customWidth="1"/>
    <col min="338" max="513" width="9.33203125" style="88"/>
    <col min="514" max="514" width="8" style="88" customWidth="1"/>
    <col min="515" max="515" width="9.33203125" style="88"/>
    <col min="516" max="516" width="7.6640625" style="88" customWidth="1"/>
    <col min="517" max="517" width="10.1640625" style="88" customWidth="1"/>
    <col min="518" max="518" width="19" style="88" customWidth="1"/>
    <col min="519" max="519" width="5.83203125" style="88" customWidth="1"/>
    <col min="520" max="520" width="2.6640625" style="88" customWidth="1"/>
    <col min="521" max="521" width="9.33203125" style="88"/>
    <col min="522" max="522" width="1.6640625" style="88" customWidth="1"/>
    <col min="523" max="523" width="18.83203125" style="88" customWidth="1"/>
    <col min="524" max="524" width="10" style="88" customWidth="1"/>
    <col min="525" max="525" width="9" style="88" customWidth="1"/>
    <col min="526" max="526" width="9.33203125" style="88" customWidth="1"/>
    <col min="527" max="527" width="12.5" style="88" customWidth="1"/>
    <col min="528" max="528" width="15.6640625" style="88" customWidth="1"/>
    <col min="529" max="531" width="0" style="88" hidden="1" customWidth="1"/>
    <col min="532" max="568" width="10.6640625" style="88" customWidth="1"/>
    <col min="569" max="570" width="9.33203125" style="88"/>
    <col min="571" max="593" width="10.6640625" style="88" customWidth="1"/>
    <col min="594" max="769" width="9.33203125" style="88"/>
    <col min="770" max="770" width="8" style="88" customWidth="1"/>
    <col min="771" max="771" width="9.33203125" style="88"/>
    <col min="772" max="772" width="7.6640625" style="88" customWidth="1"/>
    <col min="773" max="773" width="10.1640625" style="88" customWidth="1"/>
    <col min="774" max="774" width="19" style="88" customWidth="1"/>
    <col min="775" max="775" width="5.83203125" style="88" customWidth="1"/>
    <col min="776" max="776" width="2.6640625" style="88" customWidth="1"/>
    <col min="777" max="777" width="9.33203125" style="88"/>
    <col min="778" max="778" width="1.6640625" style="88" customWidth="1"/>
    <col min="779" max="779" width="18.83203125" style="88" customWidth="1"/>
    <col min="780" max="780" width="10" style="88" customWidth="1"/>
    <col min="781" max="781" width="9" style="88" customWidth="1"/>
    <col min="782" max="782" width="9.33203125" style="88" customWidth="1"/>
    <col min="783" max="783" width="12.5" style="88" customWidth="1"/>
    <col min="784" max="784" width="15.6640625" style="88" customWidth="1"/>
    <col min="785" max="787" width="0" style="88" hidden="1" customWidth="1"/>
    <col min="788" max="824" width="10.6640625" style="88" customWidth="1"/>
    <col min="825" max="826" width="9.33203125" style="88"/>
    <col min="827" max="849" width="10.6640625" style="88" customWidth="1"/>
    <col min="850" max="1025" width="9.33203125" style="88"/>
    <col min="1026" max="1026" width="8" style="88" customWidth="1"/>
    <col min="1027" max="1027" width="9.33203125" style="88"/>
    <col min="1028" max="1028" width="7.6640625" style="88" customWidth="1"/>
    <col min="1029" max="1029" width="10.1640625" style="88" customWidth="1"/>
    <col min="1030" max="1030" width="19" style="88" customWidth="1"/>
    <col min="1031" max="1031" width="5.83203125" style="88" customWidth="1"/>
    <col min="1032" max="1032" width="2.6640625" style="88" customWidth="1"/>
    <col min="1033" max="1033" width="9.33203125" style="88"/>
    <col min="1034" max="1034" width="1.6640625" style="88" customWidth="1"/>
    <col min="1035" max="1035" width="18.83203125" style="88" customWidth="1"/>
    <col min="1036" max="1036" width="10" style="88" customWidth="1"/>
    <col min="1037" max="1037" width="9" style="88" customWidth="1"/>
    <col min="1038" max="1038" width="9.33203125" style="88" customWidth="1"/>
    <col min="1039" max="1039" width="12.5" style="88" customWidth="1"/>
    <col min="1040" max="1040" width="15.6640625" style="88" customWidth="1"/>
    <col min="1041" max="1043" width="0" style="88" hidden="1" customWidth="1"/>
    <col min="1044" max="1080" width="10.6640625" style="88" customWidth="1"/>
    <col min="1081" max="1082" width="9.33203125" style="88"/>
    <col min="1083" max="1105" width="10.6640625" style="88" customWidth="1"/>
    <col min="1106" max="1281" width="9.33203125" style="88"/>
    <col min="1282" max="1282" width="8" style="88" customWidth="1"/>
    <col min="1283" max="1283" width="9.33203125" style="88"/>
    <col min="1284" max="1284" width="7.6640625" style="88" customWidth="1"/>
    <col min="1285" max="1285" width="10.1640625" style="88" customWidth="1"/>
    <col min="1286" max="1286" width="19" style="88" customWidth="1"/>
    <col min="1287" max="1287" width="5.83203125" style="88" customWidth="1"/>
    <col min="1288" max="1288" width="2.6640625" style="88" customWidth="1"/>
    <col min="1289" max="1289" width="9.33203125" style="88"/>
    <col min="1290" max="1290" width="1.6640625" style="88" customWidth="1"/>
    <col min="1291" max="1291" width="18.83203125" style="88" customWidth="1"/>
    <col min="1292" max="1292" width="10" style="88" customWidth="1"/>
    <col min="1293" max="1293" width="9" style="88" customWidth="1"/>
    <col min="1294" max="1294" width="9.33203125" style="88" customWidth="1"/>
    <col min="1295" max="1295" width="12.5" style="88" customWidth="1"/>
    <col min="1296" max="1296" width="15.6640625" style="88" customWidth="1"/>
    <col min="1297" max="1299" width="0" style="88" hidden="1" customWidth="1"/>
    <col min="1300" max="1336" width="10.6640625" style="88" customWidth="1"/>
    <col min="1337" max="1338" width="9.33203125" style="88"/>
    <col min="1339" max="1361" width="10.6640625" style="88" customWidth="1"/>
    <col min="1362" max="1537" width="9.33203125" style="88"/>
    <col min="1538" max="1538" width="8" style="88" customWidth="1"/>
    <col min="1539" max="1539" width="9.33203125" style="88"/>
    <col min="1540" max="1540" width="7.6640625" style="88" customWidth="1"/>
    <col min="1541" max="1541" width="10.1640625" style="88" customWidth="1"/>
    <col min="1542" max="1542" width="19" style="88" customWidth="1"/>
    <col min="1543" max="1543" width="5.83203125" style="88" customWidth="1"/>
    <col min="1544" max="1544" width="2.6640625" style="88" customWidth="1"/>
    <col min="1545" max="1545" width="9.33203125" style="88"/>
    <col min="1546" max="1546" width="1.6640625" style="88" customWidth="1"/>
    <col min="1547" max="1547" width="18.83203125" style="88" customWidth="1"/>
    <col min="1548" max="1548" width="10" style="88" customWidth="1"/>
    <col min="1549" max="1549" width="9" style="88" customWidth="1"/>
    <col min="1550" max="1550" width="9.33203125" style="88" customWidth="1"/>
    <col min="1551" max="1551" width="12.5" style="88" customWidth="1"/>
    <col min="1552" max="1552" width="15.6640625" style="88" customWidth="1"/>
    <col min="1553" max="1555" width="0" style="88" hidden="1" customWidth="1"/>
    <col min="1556" max="1592" width="10.6640625" style="88" customWidth="1"/>
    <col min="1593" max="1594" width="9.33203125" style="88"/>
    <col min="1595" max="1617" width="10.6640625" style="88" customWidth="1"/>
    <col min="1618" max="1793" width="9.33203125" style="88"/>
    <col min="1794" max="1794" width="8" style="88" customWidth="1"/>
    <col min="1795" max="1795" width="9.33203125" style="88"/>
    <col min="1796" max="1796" width="7.6640625" style="88" customWidth="1"/>
    <col min="1797" max="1797" width="10.1640625" style="88" customWidth="1"/>
    <col min="1798" max="1798" width="19" style="88" customWidth="1"/>
    <col min="1799" max="1799" width="5.83203125" style="88" customWidth="1"/>
    <col min="1800" max="1800" width="2.6640625" style="88" customWidth="1"/>
    <col min="1801" max="1801" width="9.33203125" style="88"/>
    <col min="1802" max="1802" width="1.6640625" style="88" customWidth="1"/>
    <col min="1803" max="1803" width="18.83203125" style="88" customWidth="1"/>
    <col min="1804" max="1804" width="10" style="88" customWidth="1"/>
    <col min="1805" max="1805" width="9" style="88" customWidth="1"/>
    <col min="1806" max="1806" width="9.33203125" style="88" customWidth="1"/>
    <col min="1807" max="1807" width="12.5" style="88" customWidth="1"/>
    <col min="1808" max="1808" width="15.6640625" style="88" customWidth="1"/>
    <col min="1809" max="1811" width="0" style="88" hidden="1" customWidth="1"/>
    <col min="1812" max="1848" width="10.6640625" style="88" customWidth="1"/>
    <col min="1849" max="1850" width="9.33203125" style="88"/>
    <col min="1851" max="1873" width="10.6640625" style="88" customWidth="1"/>
    <col min="1874" max="2049" width="9.33203125" style="88"/>
    <col min="2050" max="2050" width="8" style="88" customWidth="1"/>
    <col min="2051" max="2051" width="9.33203125" style="88"/>
    <col min="2052" max="2052" width="7.6640625" style="88" customWidth="1"/>
    <col min="2053" max="2053" width="10.1640625" style="88" customWidth="1"/>
    <col min="2054" max="2054" width="19" style="88" customWidth="1"/>
    <col min="2055" max="2055" width="5.83203125" style="88" customWidth="1"/>
    <col min="2056" max="2056" width="2.6640625" style="88" customWidth="1"/>
    <col min="2057" max="2057" width="9.33203125" style="88"/>
    <col min="2058" max="2058" width="1.6640625" style="88" customWidth="1"/>
    <col min="2059" max="2059" width="18.83203125" style="88" customWidth="1"/>
    <col min="2060" max="2060" width="10" style="88" customWidth="1"/>
    <col min="2061" max="2061" width="9" style="88" customWidth="1"/>
    <col min="2062" max="2062" width="9.33203125" style="88" customWidth="1"/>
    <col min="2063" max="2063" width="12.5" style="88" customWidth="1"/>
    <col min="2064" max="2064" width="15.6640625" style="88" customWidth="1"/>
    <col min="2065" max="2067" width="0" style="88" hidden="1" customWidth="1"/>
    <col min="2068" max="2104" width="10.6640625" style="88" customWidth="1"/>
    <col min="2105" max="2106" width="9.33203125" style="88"/>
    <col min="2107" max="2129" width="10.6640625" style="88" customWidth="1"/>
    <col min="2130" max="2305" width="9.33203125" style="88"/>
    <col min="2306" max="2306" width="8" style="88" customWidth="1"/>
    <col min="2307" max="2307" width="9.33203125" style="88"/>
    <col min="2308" max="2308" width="7.6640625" style="88" customWidth="1"/>
    <col min="2309" max="2309" width="10.1640625" style="88" customWidth="1"/>
    <col min="2310" max="2310" width="19" style="88" customWidth="1"/>
    <col min="2311" max="2311" width="5.83203125" style="88" customWidth="1"/>
    <col min="2312" max="2312" width="2.6640625" style="88" customWidth="1"/>
    <col min="2313" max="2313" width="9.33203125" style="88"/>
    <col min="2314" max="2314" width="1.6640625" style="88" customWidth="1"/>
    <col min="2315" max="2315" width="18.83203125" style="88" customWidth="1"/>
    <col min="2316" max="2316" width="10" style="88" customWidth="1"/>
    <col min="2317" max="2317" width="9" style="88" customWidth="1"/>
    <col min="2318" max="2318" width="9.33203125" style="88" customWidth="1"/>
    <col min="2319" max="2319" width="12.5" style="88" customWidth="1"/>
    <col min="2320" max="2320" width="15.6640625" style="88" customWidth="1"/>
    <col min="2321" max="2323" width="0" style="88" hidden="1" customWidth="1"/>
    <col min="2324" max="2360" width="10.6640625" style="88" customWidth="1"/>
    <col min="2361" max="2362" width="9.33203125" style="88"/>
    <col min="2363" max="2385" width="10.6640625" style="88" customWidth="1"/>
    <col min="2386" max="2561" width="9.33203125" style="88"/>
    <col min="2562" max="2562" width="8" style="88" customWidth="1"/>
    <col min="2563" max="2563" width="9.33203125" style="88"/>
    <col min="2564" max="2564" width="7.6640625" style="88" customWidth="1"/>
    <col min="2565" max="2565" width="10.1640625" style="88" customWidth="1"/>
    <col min="2566" max="2566" width="19" style="88" customWidth="1"/>
    <col min="2567" max="2567" width="5.83203125" style="88" customWidth="1"/>
    <col min="2568" max="2568" width="2.6640625" style="88" customWidth="1"/>
    <col min="2569" max="2569" width="9.33203125" style="88"/>
    <col min="2570" max="2570" width="1.6640625" style="88" customWidth="1"/>
    <col min="2571" max="2571" width="18.83203125" style="88" customWidth="1"/>
    <col min="2572" max="2572" width="10" style="88" customWidth="1"/>
    <col min="2573" max="2573" width="9" style="88" customWidth="1"/>
    <col min="2574" max="2574" width="9.33203125" style="88" customWidth="1"/>
    <col min="2575" max="2575" width="12.5" style="88" customWidth="1"/>
    <col min="2576" max="2576" width="15.6640625" style="88" customWidth="1"/>
    <col min="2577" max="2579" width="0" style="88" hidden="1" customWidth="1"/>
    <col min="2580" max="2616" width="10.6640625" style="88" customWidth="1"/>
    <col min="2617" max="2618" width="9.33203125" style="88"/>
    <col min="2619" max="2641" width="10.6640625" style="88" customWidth="1"/>
    <col min="2642" max="2817" width="9.33203125" style="88"/>
    <col min="2818" max="2818" width="8" style="88" customWidth="1"/>
    <col min="2819" max="2819" width="9.33203125" style="88"/>
    <col min="2820" max="2820" width="7.6640625" style="88" customWidth="1"/>
    <col min="2821" max="2821" width="10.1640625" style="88" customWidth="1"/>
    <col min="2822" max="2822" width="19" style="88" customWidth="1"/>
    <col min="2823" max="2823" width="5.83203125" style="88" customWidth="1"/>
    <col min="2824" max="2824" width="2.6640625" style="88" customWidth="1"/>
    <col min="2825" max="2825" width="9.33203125" style="88"/>
    <col min="2826" max="2826" width="1.6640625" style="88" customWidth="1"/>
    <col min="2827" max="2827" width="18.83203125" style="88" customWidth="1"/>
    <col min="2828" max="2828" width="10" style="88" customWidth="1"/>
    <col min="2829" max="2829" width="9" style="88" customWidth="1"/>
    <col min="2830" max="2830" width="9.33203125" style="88" customWidth="1"/>
    <col min="2831" max="2831" width="12.5" style="88" customWidth="1"/>
    <col min="2832" max="2832" width="15.6640625" style="88" customWidth="1"/>
    <col min="2833" max="2835" width="0" style="88" hidden="1" customWidth="1"/>
    <col min="2836" max="2872" width="10.6640625" style="88" customWidth="1"/>
    <col min="2873" max="2874" width="9.33203125" style="88"/>
    <col min="2875" max="2897" width="10.6640625" style="88" customWidth="1"/>
    <col min="2898" max="3073" width="9.33203125" style="88"/>
    <col min="3074" max="3074" width="8" style="88" customWidth="1"/>
    <col min="3075" max="3075" width="9.33203125" style="88"/>
    <col min="3076" max="3076" width="7.6640625" style="88" customWidth="1"/>
    <col min="3077" max="3077" width="10.1640625" style="88" customWidth="1"/>
    <col min="3078" max="3078" width="19" style="88" customWidth="1"/>
    <col min="3079" max="3079" width="5.83203125" style="88" customWidth="1"/>
    <col min="3080" max="3080" width="2.6640625" style="88" customWidth="1"/>
    <col min="3081" max="3081" width="9.33203125" style="88"/>
    <col min="3082" max="3082" width="1.6640625" style="88" customWidth="1"/>
    <col min="3083" max="3083" width="18.83203125" style="88" customWidth="1"/>
    <col min="3084" max="3084" width="10" style="88" customWidth="1"/>
    <col min="3085" max="3085" width="9" style="88" customWidth="1"/>
    <col min="3086" max="3086" width="9.33203125" style="88" customWidth="1"/>
    <col min="3087" max="3087" width="12.5" style="88" customWidth="1"/>
    <col min="3088" max="3088" width="15.6640625" style="88" customWidth="1"/>
    <col min="3089" max="3091" width="0" style="88" hidden="1" customWidth="1"/>
    <col min="3092" max="3128" width="10.6640625" style="88" customWidth="1"/>
    <col min="3129" max="3130" width="9.33203125" style="88"/>
    <col min="3131" max="3153" width="10.6640625" style="88" customWidth="1"/>
    <col min="3154" max="3329" width="9.33203125" style="88"/>
    <col min="3330" max="3330" width="8" style="88" customWidth="1"/>
    <col min="3331" max="3331" width="9.33203125" style="88"/>
    <col min="3332" max="3332" width="7.6640625" style="88" customWidth="1"/>
    <col min="3333" max="3333" width="10.1640625" style="88" customWidth="1"/>
    <col min="3334" max="3334" width="19" style="88" customWidth="1"/>
    <col min="3335" max="3335" width="5.83203125" style="88" customWidth="1"/>
    <col min="3336" max="3336" width="2.6640625" style="88" customWidth="1"/>
    <col min="3337" max="3337" width="9.33203125" style="88"/>
    <col min="3338" max="3338" width="1.6640625" style="88" customWidth="1"/>
    <col min="3339" max="3339" width="18.83203125" style="88" customWidth="1"/>
    <col min="3340" max="3340" width="10" style="88" customWidth="1"/>
    <col min="3341" max="3341" width="9" style="88" customWidth="1"/>
    <col min="3342" max="3342" width="9.33203125" style="88" customWidth="1"/>
    <col min="3343" max="3343" width="12.5" style="88" customWidth="1"/>
    <col min="3344" max="3344" width="15.6640625" style="88" customWidth="1"/>
    <col min="3345" max="3347" width="0" style="88" hidden="1" customWidth="1"/>
    <col min="3348" max="3384" width="10.6640625" style="88" customWidth="1"/>
    <col min="3385" max="3386" width="9.33203125" style="88"/>
    <col min="3387" max="3409" width="10.6640625" style="88" customWidth="1"/>
    <col min="3410" max="3585" width="9.33203125" style="88"/>
    <col min="3586" max="3586" width="8" style="88" customWidth="1"/>
    <col min="3587" max="3587" width="9.33203125" style="88"/>
    <col min="3588" max="3588" width="7.6640625" style="88" customWidth="1"/>
    <col min="3589" max="3589" width="10.1640625" style="88" customWidth="1"/>
    <col min="3590" max="3590" width="19" style="88" customWidth="1"/>
    <col min="3591" max="3591" width="5.83203125" style="88" customWidth="1"/>
    <col min="3592" max="3592" width="2.6640625" style="88" customWidth="1"/>
    <col min="3593" max="3593" width="9.33203125" style="88"/>
    <col min="3594" max="3594" width="1.6640625" style="88" customWidth="1"/>
    <col min="3595" max="3595" width="18.83203125" style="88" customWidth="1"/>
    <col min="3596" max="3596" width="10" style="88" customWidth="1"/>
    <col min="3597" max="3597" width="9" style="88" customWidth="1"/>
    <col min="3598" max="3598" width="9.33203125" style="88" customWidth="1"/>
    <col min="3599" max="3599" width="12.5" style="88" customWidth="1"/>
    <col min="3600" max="3600" width="15.6640625" style="88" customWidth="1"/>
    <col min="3601" max="3603" width="0" style="88" hidden="1" customWidth="1"/>
    <col min="3604" max="3640" width="10.6640625" style="88" customWidth="1"/>
    <col min="3641" max="3642" width="9.33203125" style="88"/>
    <col min="3643" max="3665" width="10.6640625" style="88" customWidth="1"/>
    <col min="3666" max="3841" width="9.33203125" style="88"/>
    <col min="3842" max="3842" width="8" style="88" customWidth="1"/>
    <col min="3843" max="3843" width="9.33203125" style="88"/>
    <col min="3844" max="3844" width="7.6640625" style="88" customWidth="1"/>
    <col min="3845" max="3845" width="10.1640625" style="88" customWidth="1"/>
    <col min="3846" max="3846" width="19" style="88" customWidth="1"/>
    <col min="3847" max="3847" width="5.83203125" style="88" customWidth="1"/>
    <col min="3848" max="3848" width="2.6640625" style="88" customWidth="1"/>
    <col min="3849" max="3849" width="9.33203125" style="88"/>
    <col min="3850" max="3850" width="1.6640625" style="88" customWidth="1"/>
    <col min="3851" max="3851" width="18.83203125" style="88" customWidth="1"/>
    <col min="3852" max="3852" width="10" style="88" customWidth="1"/>
    <col min="3853" max="3853" width="9" style="88" customWidth="1"/>
    <col min="3854" max="3854" width="9.33203125" style="88" customWidth="1"/>
    <col min="3855" max="3855" width="12.5" style="88" customWidth="1"/>
    <col min="3856" max="3856" width="15.6640625" style="88" customWidth="1"/>
    <col min="3857" max="3859" width="0" style="88" hidden="1" customWidth="1"/>
    <col min="3860" max="3896" width="10.6640625" style="88" customWidth="1"/>
    <col min="3897" max="3898" width="9.33203125" style="88"/>
    <col min="3899" max="3921" width="10.6640625" style="88" customWidth="1"/>
    <col min="3922" max="4097" width="9.33203125" style="88"/>
    <col min="4098" max="4098" width="8" style="88" customWidth="1"/>
    <col min="4099" max="4099" width="9.33203125" style="88"/>
    <col min="4100" max="4100" width="7.6640625" style="88" customWidth="1"/>
    <col min="4101" max="4101" width="10.1640625" style="88" customWidth="1"/>
    <col min="4102" max="4102" width="19" style="88" customWidth="1"/>
    <col min="4103" max="4103" width="5.83203125" style="88" customWidth="1"/>
    <col min="4104" max="4104" width="2.6640625" style="88" customWidth="1"/>
    <col min="4105" max="4105" width="9.33203125" style="88"/>
    <col min="4106" max="4106" width="1.6640625" style="88" customWidth="1"/>
    <col min="4107" max="4107" width="18.83203125" style="88" customWidth="1"/>
    <col min="4108" max="4108" width="10" style="88" customWidth="1"/>
    <col min="4109" max="4109" width="9" style="88" customWidth="1"/>
    <col min="4110" max="4110" width="9.33203125" style="88" customWidth="1"/>
    <col min="4111" max="4111" width="12.5" style="88" customWidth="1"/>
    <col min="4112" max="4112" width="15.6640625" style="88" customWidth="1"/>
    <col min="4113" max="4115" width="0" style="88" hidden="1" customWidth="1"/>
    <col min="4116" max="4152" width="10.6640625" style="88" customWidth="1"/>
    <col min="4153" max="4154" width="9.33203125" style="88"/>
    <col min="4155" max="4177" width="10.6640625" style="88" customWidth="1"/>
    <col min="4178" max="4353" width="9.33203125" style="88"/>
    <col min="4354" max="4354" width="8" style="88" customWidth="1"/>
    <col min="4355" max="4355" width="9.33203125" style="88"/>
    <col min="4356" max="4356" width="7.6640625" style="88" customWidth="1"/>
    <col min="4357" max="4357" width="10.1640625" style="88" customWidth="1"/>
    <col min="4358" max="4358" width="19" style="88" customWidth="1"/>
    <col min="4359" max="4359" width="5.83203125" style="88" customWidth="1"/>
    <col min="4360" max="4360" width="2.6640625" style="88" customWidth="1"/>
    <col min="4361" max="4361" width="9.33203125" style="88"/>
    <col min="4362" max="4362" width="1.6640625" style="88" customWidth="1"/>
    <col min="4363" max="4363" width="18.83203125" style="88" customWidth="1"/>
    <col min="4364" max="4364" width="10" style="88" customWidth="1"/>
    <col min="4365" max="4365" width="9" style="88" customWidth="1"/>
    <col min="4366" max="4366" width="9.33203125" style="88" customWidth="1"/>
    <col min="4367" max="4367" width="12.5" style="88" customWidth="1"/>
    <col min="4368" max="4368" width="15.6640625" style="88" customWidth="1"/>
    <col min="4369" max="4371" width="0" style="88" hidden="1" customWidth="1"/>
    <col min="4372" max="4408" width="10.6640625" style="88" customWidth="1"/>
    <col min="4409" max="4410" width="9.33203125" style="88"/>
    <col min="4411" max="4433" width="10.6640625" style="88" customWidth="1"/>
    <col min="4434" max="4609" width="9.33203125" style="88"/>
    <col min="4610" max="4610" width="8" style="88" customWidth="1"/>
    <col min="4611" max="4611" width="9.33203125" style="88"/>
    <col min="4612" max="4612" width="7.6640625" style="88" customWidth="1"/>
    <col min="4613" max="4613" width="10.1640625" style="88" customWidth="1"/>
    <col min="4614" max="4614" width="19" style="88" customWidth="1"/>
    <col min="4615" max="4615" width="5.83203125" style="88" customWidth="1"/>
    <col min="4616" max="4616" width="2.6640625" style="88" customWidth="1"/>
    <col min="4617" max="4617" width="9.33203125" style="88"/>
    <col min="4618" max="4618" width="1.6640625" style="88" customWidth="1"/>
    <col min="4619" max="4619" width="18.83203125" style="88" customWidth="1"/>
    <col min="4620" max="4620" width="10" style="88" customWidth="1"/>
    <col min="4621" max="4621" width="9" style="88" customWidth="1"/>
    <col min="4622" max="4622" width="9.33203125" style="88" customWidth="1"/>
    <col min="4623" max="4623" width="12.5" style="88" customWidth="1"/>
    <col min="4624" max="4624" width="15.6640625" style="88" customWidth="1"/>
    <col min="4625" max="4627" width="0" style="88" hidden="1" customWidth="1"/>
    <col min="4628" max="4664" width="10.6640625" style="88" customWidth="1"/>
    <col min="4665" max="4666" width="9.33203125" style="88"/>
    <col min="4667" max="4689" width="10.6640625" style="88" customWidth="1"/>
    <col min="4690" max="4865" width="9.33203125" style="88"/>
    <col min="4866" max="4866" width="8" style="88" customWidth="1"/>
    <col min="4867" max="4867" width="9.33203125" style="88"/>
    <col min="4868" max="4868" width="7.6640625" style="88" customWidth="1"/>
    <col min="4869" max="4869" width="10.1640625" style="88" customWidth="1"/>
    <col min="4870" max="4870" width="19" style="88" customWidth="1"/>
    <col min="4871" max="4871" width="5.83203125" style="88" customWidth="1"/>
    <col min="4872" max="4872" width="2.6640625" style="88" customWidth="1"/>
    <col min="4873" max="4873" width="9.33203125" style="88"/>
    <col min="4874" max="4874" width="1.6640625" style="88" customWidth="1"/>
    <col min="4875" max="4875" width="18.83203125" style="88" customWidth="1"/>
    <col min="4876" max="4876" width="10" style="88" customWidth="1"/>
    <col min="4877" max="4877" width="9" style="88" customWidth="1"/>
    <col min="4878" max="4878" width="9.33203125" style="88" customWidth="1"/>
    <col min="4879" max="4879" width="12.5" style="88" customWidth="1"/>
    <col min="4880" max="4880" width="15.6640625" style="88" customWidth="1"/>
    <col min="4881" max="4883" width="0" style="88" hidden="1" customWidth="1"/>
    <col min="4884" max="4920" width="10.6640625" style="88" customWidth="1"/>
    <col min="4921" max="4922" width="9.33203125" style="88"/>
    <col min="4923" max="4945" width="10.6640625" style="88" customWidth="1"/>
    <col min="4946" max="5121" width="9.33203125" style="88"/>
    <col min="5122" max="5122" width="8" style="88" customWidth="1"/>
    <col min="5123" max="5123" width="9.33203125" style="88"/>
    <col min="5124" max="5124" width="7.6640625" style="88" customWidth="1"/>
    <col min="5125" max="5125" width="10.1640625" style="88" customWidth="1"/>
    <col min="5126" max="5126" width="19" style="88" customWidth="1"/>
    <col min="5127" max="5127" width="5.83203125" style="88" customWidth="1"/>
    <col min="5128" max="5128" width="2.6640625" style="88" customWidth="1"/>
    <col min="5129" max="5129" width="9.33203125" style="88"/>
    <col min="5130" max="5130" width="1.6640625" style="88" customWidth="1"/>
    <col min="5131" max="5131" width="18.83203125" style="88" customWidth="1"/>
    <col min="5132" max="5132" width="10" style="88" customWidth="1"/>
    <col min="5133" max="5133" width="9" style="88" customWidth="1"/>
    <col min="5134" max="5134" width="9.33203125" style="88" customWidth="1"/>
    <col min="5135" max="5135" width="12.5" style="88" customWidth="1"/>
    <col min="5136" max="5136" width="15.6640625" style="88" customWidth="1"/>
    <col min="5137" max="5139" width="0" style="88" hidden="1" customWidth="1"/>
    <col min="5140" max="5176" width="10.6640625" style="88" customWidth="1"/>
    <col min="5177" max="5178" width="9.33203125" style="88"/>
    <col min="5179" max="5201" width="10.6640625" style="88" customWidth="1"/>
    <col min="5202" max="5377" width="9.33203125" style="88"/>
    <col min="5378" max="5378" width="8" style="88" customWidth="1"/>
    <col min="5379" max="5379" width="9.33203125" style="88"/>
    <col min="5380" max="5380" width="7.6640625" style="88" customWidth="1"/>
    <col min="5381" max="5381" width="10.1640625" style="88" customWidth="1"/>
    <col min="5382" max="5382" width="19" style="88" customWidth="1"/>
    <col min="5383" max="5383" width="5.83203125" style="88" customWidth="1"/>
    <col min="5384" max="5384" width="2.6640625" style="88" customWidth="1"/>
    <col min="5385" max="5385" width="9.33203125" style="88"/>
    <col min="5386" max="5386" width="1.6640625" style="88" customWidth="1"/>
    <col min="5387" max="5387" width="18.83203125" style="88" customWidth="1"/>
    <col min="5388" max="5388" width="10" style="88" customWidth="1"/>
    <col min="5389" max="5389" width="9" style="88" customWidth="1"/>
    <col min="5390" max="5390" width="9.33203125" style="88" customWidth="1"/>
    <col min="5391" max="5391" width="12.5" style="88" customWidth="1"/>
    <col min="5392" max="5392" width="15.6640625" style="88" customWidth="1"/>
    <col min="5393" max="5395" width="0" style="88" hidden="1" customWidth="1"/>
    <col min="5396" max="5432" width="10.6640625" style="88" customWidth="1"/>
    <col min="5433" max="5434" width="9.33203125" style="88"/>
    <col min="5435" max="5457" width="10.6640625" style="88" customWidth="1"/>
    <col min="5458" max="5633" width="9.33203125" style="88"/>
    <col min="5634" max="5634" width="8" style="88" customWidth="1"/>
    <col min="5635" max="5635" width="9.33203125" style="88"/>
    <col min="5636" max="5636" width="7.6640625" style="88" customWidth="1"/>
    <col min="5637" max="5637" width="10.1640625" style="88" customWidth="1"/>
    <col min="5638" max="5638" width="19" style="88" customWidth="1"/>
    <col min="5639" max="5639" width="5.83203125" style="88" customWidth="1"/>
    <col min="5640" max="5640" width="2.6640625" style="88" customWidth="1"/>
    <col min="5641" max="5641" width="9.33203125" style="88"/>
    <col min="5642" max="5642" width="1.6640625" style="88" customWidth="1"/>
    <col min="5643" max="5643" width="18.83203125" style="88" customWidth="1"/>
    <col min="5644" max="5644" width="10" style="88" customWidth="1"/>
    <col min="5645" max="5645" width="9" style="88" customWidth="1"/>
    <col min="5646" max="5646" width="9.33203125" style="88" customWidth="1"/>
    <col min="5647" max="5647" width="12.5" style="88" customWidth="1"/>
    <col min="5648" max="5648" width="15.6640625" style="88" customWidth="1"/>
    <col min="5649" max="5651" width="0" style="88" hidden="1" customWidth="1"/>
    <col min="5652" max="5688" width="10.6640625" style="88" customWidth="1"/>
    <col min="5689" max="5690" width="9.33203125" style="88"/>
    <col min="5691" max="5713" width="10.6640625" style="88" customWidth="1"/>
    <col min="5714" max="5889" width="9.33203125" style="88"/>
    <col min="5890" max="5890" width="8" style="88" customWidth="1"/>
    <col min="5891" max="5891" width="9.33203125" style="88"/>
    <col min="5892" max="5892" width="7.6640625" style="88" customWidth="1"/>
    <col min="5893" max="5893" width="10.1640625" style="88" customWidth="1"/>
    <col min="5894" max="5894" width="19" style="88" customWidth="1"/>
    <col min="5895" max="5895" width="5.83203125" style="88" customWidth="1"/>
    <col min="5896" max="5896" width="2.6640625" style="88" customWidth="1"/>
    <col min="5897" max="5897" width="9.33203125" style="88"/>
    <col min="5898" max="5898" width="1.6640625" style="88" customWidth="1"/>
    <col min="5899" max="5899" width="18.83203125" style="88" customWidth="1"/>
    <col min="5900" max="5900" width="10" style="88" customWidth="1"/>
    <col min="5901" max="5901" width="9" style="88" customWidth="1"/>
    <col min="5902" max="5902" width="9.33203125" style="88" customWidth="1"/>
    <col min="5903" max="5903" width="12.5" style="88" customWidth="1"/>
    <col min="5904" max="5904" width="15.6640625" style="88" customWidth="1"/>
    <col min="5905" max="5907" width="0" style="88" hidden="1" customWidth="1"/>
    <col min="5908" max="5944" width="10.6640625" style="88" customWidth="1"/>
    <col min="5945" max="5946" width="9.33203125" style="88"/>
    <col min="5947" max="5969" width="10.6640625" style="88" customWidth="1"/>
    <col min="5970" max="6145" width="9.33203125" style="88"/>
    <col min="6146" max="6146" width="8" style="88" customWidth="1"/>
    <col min="6147" max="6147" width="9.33203125" style="88"/>
    <col min="6148" max="6148" width="7.6640625" style="88" customWidth="1"/>
    <col min="6149" max="6149" width="10.1640625" style="88" customWidth="1"/>
    <col min="6150" max="6150" width="19" style="88" customWidth="1"/>
    <col min="6151" max="6151" width="5.83203125" style="88" customWidth="1"/>
    <col min="6152" max="6152" width="2.6640625" style="88" customWidth="1"/>
    <col min="6153" max="6153" width="9.33203125" style="88"/>
    <col min="6154" max="6154" width="1.6640625" style="88" customWidth="1"/>
    <col min="6155" max="6155" width="18.83203125" style="88" customWidth="1"/>
    <col min="6156" max="6156" width="10" style="88" customWidth="1"/>
    <col min="6157" max="6157" width="9" style="88" customWidth="1"/>
    <col min="6158" max="6158" width="9.33203125" style="88" customWidth="1"/>
    <col min="6159" max="6159" width="12.5" style="88" customWidth="1"/>
    <col min="6160" max="6160" width="15.6640625" style="88" customWidth="1"/>
    <col min="6161" max="6163" width="0" style="88" hidden="1" customWidth="1"/>
    <col min="6164" max="6200" width="10.6640625" style="88" customWidth="1"/>
    <col min="6201" max="6202" width="9.33203125" style="88"/>
    <col min="6203" max="6225" width="10.6640625" style="88" customWidth="1"/>
    <col min="6226" max="6401" width="9.33203125" style="88"/>
    <col min="6402" max="6402" width="8" style="88" customWidth="1"/>
    <col min="6403" max="6403" width="9.33203125" style="88"/>
    <col min="6404" max="6404" width="7.6640625" style="88" customWidth="1"/>
    <col min="6405" max="6405" width="10.1640625" style="88" customWidth="1"/>
    <col min="6406" max="6406" width="19" style="88" customWidth="1"/>
    <col min="6407" max="6407" width="5.83203125" style="88" customWidth="1"/>
    <col min="6408" max="6408" width="2.6640625" style="88" customWidth="1"/>
    <col min="6409" max="6409" width="9.33203125" style="88"/>
    <col min="6410" max="6410" width="1.6640625" style="88" customWidth="1"/>
    <col min="6411" max="6411" width="18.83203125" style="88" customWidth="1"/>
    <col min="6412" max="6412" width="10" style="88" customWidth="1"/>
    <col min="6413" max="6413" width="9" style="88" customWidth="1"/>
    <col min="6414" max="6414" width="9.33203125" style="88" customWidth="1"/>
    <col min="6415" max="6415" width="12.5" style="88" customWidth="1"/>
    <col min="6416" max="6416" width="15.6640625" style="88" customWidth="1"/>
    <col min="6417" max="6419" width="0" style="88" hidden="1" customWidth="1"/>
    <col min="6420" max="6456" width="10.6640625" style="88" customWidth="1"/>
    <col min="6457" max="6458" width="9.33203125" style="88"/>
    <col min="6459" max="6481" width="10.6640625" style="88" customWidth="1"/>
    <col min="6482" max="6657" width="9.33203125" style="88"/>
    <col min="6658" max="6658" width="8" style="88" customWidth="1"/>
    <col min="6659" max="6659" width="9.33203125" style="88"/>
    <col min="6660" max="6660" width="7.6640625" style="88" customWidth="1"/>
    <col min="6661" max="6661" width="10.1640625" style="88" customWidth="1"/>
    <col min="6662" max="6662" width="19" style="88" customWidth="1"/>
    <col min="6663" max="6663" width="5.83203125" style="88" customWidth="1"/>
    <col min="6664" max="6664" width="2.6640625" style="88" customWidth="1"/>
    <col min="6665" max="6665" width="9.33203125" style="88"/>
    <col min="6666" max="6666" width="1.6640625" style="88" customWidth="1"/>
    <col min="6667" max="6667" width="18.83203125" style="88" customWidth="1"/>
    <col min="6668" max="6668" width="10" style="88" customWidth="1"/>
    <col min="6669" max="6669" width="9" style="88" customWidth="1"/>
    <col min="6670" max="6670" width="9.33203125" style="88" customWidth="1"/>
    <col min="6671" max="6671" width="12.5" style="88" customWidth="1"/>
    <col min="6672" max="6672" width="15.6640625" style="88" customWidth="1"/>
    <col min="6673" max="6675" width="0" style="88" hidden="1" customWidth="1"/>
    <col min="6676" max="6712" width="10.6640625" style="88" customWidth="1"/>
    <col min="6713" max="6714" width="9.33203125" style="88"/>
    <col min="6715" max="6737" width="10.6640625" style="88" customWidth="1"/>
    <col min="6738" max="6913" width="9.33203125" style="88"/>
    <col min="6914" max="6914" width="8" style="88" customWidth="1"/>
    <col min="6915" max="6915" width="9.33203125" style="88"/>
    <col min="6916" max="6916" width="7.6640625" style="88" customWidth="1"/>
    <col min="6917" max="6917" width="10.1640625" style="88" customWidth="1"/>
    <col min="6918" max="6918" width="19" style="88" customWidth="1"/>
    <col min="6919" max="6919" width="5.83203125" style="88" customWidth="1"/>
    <col min="6920" max="6920" width="2.6640625" style="88" customWidth="1"/>
    <col min="6921" max="6921" width="9.33203125" style="88"/>
    <col min="6922" max="6922" width="1.6640625" style="88" customWidth="1"/>
    <col min="6923" max="6923" width="18.83203125" style="88" customWidth="1"/>
    <col min="6924" max="6924" width="10" style="88" customWidth="1"/>
    <col min="6925" max="6925" width="9" style="88" customWidth="1"/>
    <col min="6926" max="6926" width="9.33203125" style="88" customWidth="1"/>
    <col min="6927" max="6927" width="12.5" style="88" customWidth="1"/>
    <col min="6928" max="6928" width="15.6640625" style="88" customWidth="1"/>
    <col min="6929" max="6931" width="0" style="88" hidden="1" customWidth="1"/>
    <col min="6932" max="6968" width="10.6640625" style="88" customWidth="1"/>
    <col min="6969" max="6970" width="9.33203125" style="88"/>
    <col min="6971" max="6993" width="10.6640625" style="88" customWidth="1"/>
    <col min="6994" max="7169" width="9.33203125" style="88"/>
    <col min="7170" max="7170" width="8" style="88" customWidth="1"/>
    <col min="7171" max="7171" width="9.33203125" style="88"/>
    <col min="7172" max="7172" width="7.6640625" style="88" customWidth="1"/>
    <col min="7173" max="7173" width="10.1640625" style="88" customWidth="1"/>
    <col min="7174" max="7174" width="19" style="88" customWidth="1"/>
    <col min="7175" max="7175" width="5.83203125" style="88" customWidth="1"/>
    <col min="7176" max="7176" width="2.6640625" style="88" customWidth="1"/>
    <col min="7177" max="7177" width="9.33203125" style="88"/>
    <col min="7178" max="7178" width="1.6640625" style="88" customWidth="1"/>
    <col min="7179" max="7179" width="18.83203125" style="88" customWidth="1"/>
    <col min="7180" max="7180" width="10" style="88" customWidth="1"/>
    <col min="7181" max="7181" width="9" style="88" customWidth="1"/>
    <col min="7182" max="7182" width="9.33203125" style="88" customWidth="1"/>
    <col min="7183" max="7183" width="12.5" style="88" customWidth="1"/>
    <col min="7184" max="7184" width="15.6640625" style="88" customWidth="1"/>
    <col min="7185" max="7187" width="0" style="88" hidden="1" customWidth="1"/>
    <col min="7188" max="7224" width="10.6640625" style="88" customWidth="1"/>
    <col min="7225" max="7226" width="9.33203125" style="88"/>
    <col min="7227" max="7249" width="10.6640625" style="88" customWidth="1"/>
    <col min="7250" max="7425" width="9.33203125" style="88"/>
    <col min="7426" max="7426" width="8" style="88" customWidth="1"/>
    <col min="7427" max="7427" width="9.33203125" style="88"/>
    <col min="7428" max="7428" width="7.6640625" style="88" customWidth="1"/>
    <col min="7429" max="7429" width="10.1640625" style="88" customWidth="1"/>
    <col min="7430" max="7430" width="19" style="88" customWidth="1"/>
    <col min="7431" max="7431" width="5.83203125" style="88" customWidth="1"/>
    <col min="7432" max="7432" width="2.6640625" style="88" customWidth="1"/>
    <col min="7433" max="7433" width="9.33203125" style="88"/>
    <col min="7434" max="7434" width="1.6640625" style="88" customWidth="1"/>
    <col min="7435" max="7435" width="18.83203125" style="88" customWidth="1"/>
    <col min="7436" max="7436" width="10" style="88" customWidth="1"/>
    <col min="7437" max="7437" width="9" style="88" customWidth="1"/>
    <col min="7438" max="7438" width="9.33203125" style="88" customWidth="1"/>
    <col min="7439" max="7439" width="12.5" style="88" customWidth="1"/>
    <col min="7440" max="7440" width="15.6640625" style="88" customWidth="1"/>
    <col min="7441" max="7443" width="0" style="88" hidden="1" customWidth="1"/>
    <col min="7444" max="7480" width="10.6640625" style="88" customWidth="1"/>
    <col min="7481" max="7482" width="9.33203125" style="88"/>
    <col min="7483" max="7505" width="10.6640625" style="88" customWidth="1"/>
    <col min="7506" max="7681" width="9.33203125" style="88"/>
    <col min="7682" max="7682" width="8" style="88" customWidth="1"/>
    <col min="7683" max="7683" width="9.33203125" style="88"/>
    <col min="7684" max="7684" width="7.6640625" style="88" customWidth="1"/>
    <col min="7685" max="7685" width="10.1640625" style="88" customWidth="1"/>
    <col min="7686" max="7686" width="19" style="88" customWidth="1"/>
    <col min="7687" max="7687" width="5.83203125" style="88" customWidth="1"/>
    <col min="7688" max="7688" width="2.6640625" style="88" customWidth="1"/>
    <col min="7689" max="7689" width="9.33203125" style="88"/>
    <col min="7690" max="7690" width="1.6640625" style="88" customWidth="1"/>
    <col min="7691" max="7691" width="18.83203125" style="88" customWidth="1"/>
    <col min="7692" max="7692" width="10" style="88" customWidth="1"/>
    <col min="7693" max="7693" width="9" style="88" customWidth="1"/>
    <col min="7694" max="7694" width="9.33203125" style="88" customWidth="1"/>
    <col min="7695" max="7695" width="12.5" style="88" customWidth="1"/>
    <col min="7696" max="7696" width="15.6640625" style="88" customWidth="1"/>
    <col min="7697" max="7699" width="0" style="88" hidden="1" customWidth="1"/>
    <col min="7700" max="7736" width="10.6640625" style="88" customWidth="1"/>
    <col min="7737" max="7738" width="9.33203125" style="88"/>
    <col min="7739" max="7761" width="10.6640625" style="88" customWidth="1"/>
    <col min="7762" max="7937" width="9.33203125" style="88"/>
    <col min="7938" max="7938" width="8" style="88" customWidth="1"/>
    <col min="7939" max="7939" width="9.33203125" style="88"/>
    <col min="7940" max="7940" width="7.6640625" style="88" customWidth="1"/>
    <col min="7941" max="7941" width="10.1640625" style="88" customWidth="1"/>
    <col min="7942" max="7942" width="19" style="88" customWidth="1"/>
    <col min="7943" max="7943" width="5.83203125" style="88" customWidth="1"/>
    <col min="7944" max="7944" width="2.6640625" style="88" customWidth="1"/>
    <col min="7945" max="7945" width="9.33203125" style="88"/>
    <col min="7946" max="7946" width="1.6640625" style="88" customWidth="1"/>
    <col min="7947" max="7947" width="18.83203125" style="88" customWidth="1"/>
    <col min="7948" max="7948" width="10" style="88" customWidth="1"/>
    <col min="7949" max="7949" width="9" style="88" customWidth="1"/>
    <col min="7950" max="7950" width="9.33203125" style="88" customWidth="1"/>
    <col min="7951" max="7951" width="12.5" style="88" customWidth="1"/>
    <col min="7952" max="7952" width="15.6640625" style="88" customWidth="1"/>
    <col min="7953" max="7955" width="0" style="88" hidden="1" customWidth="1"/>
    <col min="7956" max="7992" width="10.6640625" style="88" customWidth="1"/>
    <col min="7993" max="7994" width="9.33203125" style="88"/>
    <col min="7995" max="8017" width="10.6640625" style="88" customWidth="1"/>
    <col min="8018" max="8193" width="9.33203125" style="88"/>
    <col min="8194" max="8194" width="8" style="88" customWidth="1"/>
    <col min="8195" max="8195" width="9.33203125" style="88"/>
    <col min="8196" max="8196" width="7.6640625" style="88" customWidth="1"/>
    <col min="8197" max="8197" width="10.1640625" style="88" customWidth="1"/>
    <col min="8198" max="8198" width="19" style="88" customWidth="1"/>
    <col min="8199" max="8199" width="5.83203125" style="88" customWidth="1"/>
    <col min="8200" max="8200" width="2.6640625" style="88" customWidth="1"/>
    <col min="8201" max="8201" width="9.33203125" style="88"/>
    <col min="8202" max="8202" width="1.6640625" style="88" customWidth="1"/>
    <col min="8203" max="8203" width="18.83203125" style="88" customWidth="1"/>
    <col min="8204" max="8204" width="10" style="88" customWidth="1"/>
    <col min="8205" max="8205" width="9" style="88" customWidth="1"/>
    <col min="8206" max="8206" width="9.33203125" style="88" customWidth="1"/>
    <col min="8207" max="8207" width="12.5" style="88" customWidth="1"/>
    <col min="8208" max="8208" width="15.6640625" style="88" customWidth="1"/>
    <col min="8209" max="8211" width="0" style="88" hidden="1" customWidth="1"/>
    <col min="8212" max="8248" width="10.6640625" style="88" customWidth="1"/>
    <col min="8249" max="8250" width="9.33203125" style="88"/>
    <col min="8251" max="8273" width="10.6640625" style="88" customWidth="1"/>
    <col min="8274" max="8449" width="9.33203125" style="88"/>
    <col min="8450" max="8450" width="8" style="88" customWidth="1"/>
    <col min="8451" max="8451" width="9.33203125" style="88"/>
    <col min="8452" max="8452" width="7.6640625" style="88" customWidth="1"/>
    <col min="8453" max="8453" width="10.1640625" style="88" customWidth="1"/>
    <col min="8454" max="8454" width="19" style="88" customWidth="1"/>
    <col min="8455" max="8455" width="5.83203125" style="88" customWidth="1"/>
    <col min="8456" max="8456" width="2.6640625" style="88" customWidth="1"/>
    <col min="8457" max="8457" width="9.33203125" style="88"/>
    <col min="8458" max="8458" width="1.6640625" style="88" customWidth="1"/>
    <col min="8459" max="8459" width="18.83203125" style="88" customWidth="1"/>
    <col min="8460" max="8460" width="10" style="88" customWidth="1"/>
    <col min="8461" max="8461" width="9" style="88" customWidth="1"/>
    <col min="8462" max="8462" width="9.33203125" style="88" customWidth="1"/>
    <col min="8463" max="8463" width="12.5" style="88" customWidth="1"/>
    <col min="8464" max="8464" width="15.6640625" style="88" customWidth="1"/>
    <col min="8465" max="8467" width="0" style="88" hidden="1" customWidth="1"/>
    <col min="8468" max="8504" width="10.6640625" style="88" customWidth="1"/>
    <col min="8505" max="8506" width="9.33203125" style="88"/>
    <col min="8507" max="8529" width="10.6640625" style="88" customWidth="1"/>
    <col min="8530" max="8705" width="9.33203125" style="88"/>
    <col min="8706" max="8706" width="8" style="88" customWidth="1"/>
    <col min="8707" max="8707" width="9.33203125" style="88"/>
    <col min="8708" max="8708" width="7.6640625" style="88" customWidth="1"/>
    <col min="8709" max="8709" width="10.1640625" style="88" customWidth="1"/>
    <col min="8710" max="8710" width="19" style="88" customWidth="1"/>
    <col min="8711" max="8711" width="5.83203125" style="88" customWidth="1"/>
    <col min="8712" max="8712" width="2.6640625" style="88" customWidth="1"/>
    <col min="8713" max="8713" width="9.33203125" style="88"/>
    <col min="8714" max="8714" width="1.6640625" style="88" customWidth="1"/>
    <col min="8715" max="8715" width="18.83203125" style="88" customWidth="1"/>
    <col min="8716" max="8716" width="10" style="88" customWidth="1"/>
    <col min="8717" max="8717" width="9" style="88" customWidth="1"/>
    <col min="8718" max="8718" width="9.33203125" style="88" customWidth="1"/>
    <col min="8719" max="8719" width="12.5" style="88" customWidth="1"/>
    <col min="8720" max="8720" width="15.6640625" style="88" customWidth="1"/>
    <col min="8721" max="8723" width="0" style="88" hidden="1" customWidth="1"/>
    <col min="8724" max="8760" width="10.6640625" style="88" customWidth="1"/>
    <col min="8761" max="8762" width="9.33203125" style="88"/>
    <col min="8763" max="8785" width="10.6640625" style="88" customWidth="1"/>
    <col min="8786" max="8961" width="9.33203125" style="88"/>
    <col min="8962" max="8962" width="8" style="88" customWidth="1"/>
    <col min="8963" max="8963" width="9.33203125" style="88"/>
    <col min="8964" max="8964" width="7.6640625" style="88" customWidth="1"/>
    <col min="8965" max="8965" width="10.1640625" style="88" customWidth="1"/>
    <col min="8966" max="8966" width="19" style="88" customWidth="1"/>
    <col min="8967" max="8967" width="5.83203125" style="88" customWidth="1"/>
    <col min="8968" max="8968" width="2.6640625" style="88" customWidth="1"/>
    <col min="8969" max="8969" width="9.33203125" style="88"/>
    <col min="8970" max="8970" width="1.6640625" style="88" customWidth="1"/>
    <col min="8971" max="8971" width="18.83203125" style="88" customWidth="1"/>
    <col min="8972" max="8972" width="10" style="88" customWidth="1"/>
    <col min="8973" max="8973" width="9" style="88" customWidth="1"/>
    <col min="8974" max="8974" width="9.33203125" style="88" customWidth="1"/>
    <col min="8975" max="8975" width="12.5" style="88" customWidth="1"/>
    <col min="8976" max="8976" width="15.6640625" style="88" customWidth="1"/>
    <col min="8977" max="8979" width="0" style="88" hidden="1" customWidth="1"/>
    <col min="8980" max="9016" width="10.6640625" style="88" customWidth="1"/>
    <col min="9017" max="9018" width="9.33203125" style="88"/>
    <col min="9019" max="9041" width="10.6640625" style="88" customWidth="1"/>
    <col min="9042" max="9217" width="9.33203125" style="88"/>
    <col min="9218" max="9218" width="8" style="88" customWidth="1"/>
    <col min="9219" max="9219" width="9.33203125" style="88"/>
    <col min="9220" max="9220" width="7.6640625" style="88" customWidth="1"/>
    <col min="9221" max="9221" width="10.1640625" style="88" customWidth="1"/>
    <col min="9222" max="9222" width="19" style="88" customWidth="1"/>
    <col min="9223" max="9223" width="5.83203125" style="88" customWidth="1"/>
    <col min="9224" max="9224" width="2.6640625" style="88" customWidth="1"/>
    <col min="9225" max="9225" width="9.33203125" style="88"/>
    <col min="9226" max="9226" width="1.6640625" style="88" customWidth="1"/>
    <col min="9227" max="9227" width="18.83203125" style="88" customWidth="1"/>
    <col min="9228" max="9228" width="10" style="88" customWidth="1"/>
    <col min="9229" max="9229" width="9" style="88" customWidth="1"/>
    <col min="9230" max="9230" width="9.33203125" style="88" customWidth="1"/>
    <col min="9231" max="9231" width="12.5" style="88" customWidth="1"/>
    <col min="9232" max="9232" width="15.6640625" style="88" customWidth="1"/>
    <col min="9233" max="9235" width="0" style="88" hidden="1" customWidth="1"/>
    <col min="9236" max="9272" width="10.6640625" style="88" customWidth="1"/>
    <col min="9273" max="9274" width="9.33203125" style="88"/>
    <col min="9275" max="9297" width="10.6640625" style="88" customWidth="1"/>
    <col min="9298" max="9473" width="9.33203125" style="88"/>
    <col min="9474" max="9474" width="8" style="88" customWidth="1"/>
    <col min="9475" max="9475" width="9.33203125" style="88"/>
    <col min="9476" max="9476" width="7.6640625" style="88" customWidth="1"/>
    <col min="9477" max="9477" width="10.1640625" style="88" customWidth="1"/>
    <col min="9478" max="9478" width="19" style="88" customWidth="1"/>
    <col min="9479" max="9479" width="5.83203125" style="88" customWidth="1"/>
    <col min="9480" max="9480" width="2.6640625" style="88" customWidth="1"/>
    <col min="9481" max="9481" width="9.33203125" style="88"/>
    <col min="9482" max="9482" width="1.6640625" style="88" customWidth="1"/>
    <col min="9483" max="9483" width="18.83203125" style="88" customWidth="1"/>
    <col min="9484" max="9484" width="10" style="88" customWidth="1"/>
    <col min="9485" max="9485" width="9" style="88" customWidth="1"/>
    <col min="9486" max="9486" width="9.33203125" style="88" customWidth="1"/>
    <col min="9487" max="9487" width="12.5" style="88" customWidth="1"/>
    <col min="9488" max="9488" width="15.6640625" style="88" customWidth="1"/>
    <col min="9489" max="9491" width="0" style="88" hidden="1" customWidth="1"/>
    <col min="9492" max="9528" width="10.6640625" style="88" customWidth="1"/>
    <col min="9529" max="9530" width="9.33203125" style="88"/>
    <col min="9531" max="9553" width="10.6640625" style="88" customWidth="1"/>
    <col min="9554" max="9729" width="9.33203125" style="88"/>
    <col min="9730" max="9730" width="8" style="88" customWidth="1"/>
    <col min="9731" max="9731" width="9.33203125" style="88"/>
    <col min="9732" max="9732" width="7.6640625" style="88" customWidth="1"/>
    <col min="9733" max="9733" width="10.1640625" style="88" customWidth="1"/>
    <col min="9734" max="9734" width="19" style="88" customWidth="1"/>
    <col min="9735" max="9735" width="5.83203125" style="88" customWidth="1"/>
    <col min="9736" max="9736" width="2.6640625" style="88" customWidth="1"/>
    <col min="9737" max="9737" width="9.33203125" style="88"/>
    <col min="9738" max="9738" width="1.6640625" style="88" customWidth="1"/>
    <col min="9739" max="9739" width="18.83203125" style="88" customWidth="1"/>
    <col min="9740" max="9740" width="10" style="88" customWidth="1"/>
    <col min="9741" max="9741" width="9" style="88" customWidth="1"/>
    <col min="9742" max="9742" width="9.33203125" style="88" customWidth="1"/>
    <col min="9743" max="9743" width="12.5" style="88" customWidth="1"/>
    <col min="9744" max="9744" width="15.6640625" style="88" customWidth="1"/>
    <col min="9745" max="9747" width="0" style="88" hidden="1" customWidth="1"/>
    <col min="9748" max="9784" width="10.6640625" style="88" customWidth="1"/>
    <col min="9785" max="9786" width="9.33203125" style="88"/>
    <col min="9787" max="9809" width="10.6640625" style="88" customWidth="1"/>
    <col min="9810" max="9985" width="9.33203125" style="88"/>
    <col min="9986" max="9986" width="8" style="88" customWidth="1"/>
    <col min="9987" max="9987" width="9.33203125" style="88"/>
    <col min="9988" max="9988" width="7.6640625" style="88" customWidth="1"/>
    <col min="9989" max="9989" width="10.1640625" style="88" customWidth="1"/>
    <col min="9990" max="9990" width="19" style="88" customWidth="1"/>
    <col min="9991" max="9991" width="5.83203125" style="88" customWidth="1"/>
    <col min="9992" max="9992" width="2.6640625" style="88" customWidth="1"/>
    <col min="9993" max="9993" width="9.33203125" style="88"/>
    <col min="9994" max="9994" width="1.6640625" style="88" customWidth="1"/>
    <col min="9995" max="9995" width="18.83203125" style="88" customWidth="1"/>
    <col min="9996" max="9996" width="10" style="88" customWidth="1"/>
    <col min="9997" max="9997" width="9" style="88" customWidth="1"/>
    <col min="9998" max="9998" width="9.33203125" style="88" customWidth="1"/>
    <col min="9999" max="9999" width="12.5" style="88" customWidth="1"/>
    <col min="10000" max="10000" width="15.6640625" style="88" customWidth="1"/>
    <col min="10001" max="10003" width="0" style="88" hidden="1" customWidth="1"/>
    <col min="10004" max="10040" width="10.6640625" style="88" customWidth="1"/>
    <col min="10041" max="10042" width="9.33203125" style="88"/>
    <col min="10043" max="10065" width="10.6640625" style="88" customWidth="1"/>
    <col min="10066" max="10241" width="9.33203125" style="88"/>
    <col min="10242" max="10242" width="8" style="88" customWidth="1"/>
    <col min="10243" max="10243" width="9.33203125" style="88"/>
    <col min="10244" max="10244" width="7.6640625" style="88" customWidth="1"/>
    <col min="10245" max="10245" width="10.1640625" style="88" customWidth="1"/>
    <col min="10246" max="10246" width="19" style="88" customWidth="1"/>
    <col min="10247" max="10247" width="5.83203125" style="88" customWidth="1"/>
    <col min="10248" max="10248" width="2.6640625" style="88" customWidth="1"/>
    <col min="10249" max="10249" width="9.33203125" style="88"/>
    <col min="10250" max="10250" width="1.6640625" style="88" customWidth="1"/>
    <col min="10251" max="10251" width="18.83203125" style="88" customWidth="1"/>
    <col min="10252" max="10252" width="10" style="88" customWidth="1"/>
    <col min="10253" max="10253" width="9" style="88" customWidth="1"/>
    <col min="10254" max="10254" width="9.33203125" style="88" customWidth="1"/>
    <col min="10255" max="10255" width="12.5" style="88" customWidth="1"/>
    <col min="10256" max="10256" width="15.6640625" style="88" customWidth="1"/>
    <col min="10257" max="10259" width="0" style="88" hidden="1" customWidth="1"/>
    <col min="10260" max="10296" width="10.6640625" style="88" customWidth="1"/>
    <col min="10297" max="10298" width="9.33203125" style="88"/>
    <col min="10299" max="10321" width="10.6640625" style="88" customWidth="1"/>
    <col min="10322" max="10497" width="9.33203125" style="88"/>
    <col min="10498" max="10498" width="8" style="88" customWidth="1"/>
    <col min="10499" max="10499" width="9.33203125" style="88"/>
    <col min="10500" max="10500" width="7.6640625" style="88" customWidth="1"/>
    <col min="10501" max="10501" width="10.1640625" style="88" customWidth="1"/>
    <col min="10502" max="10502" width="19" style="88" customWidth="1"/>
    <col min="10503" max="10503" width="5.83203125" style="88" customWidth="1"/>
    <col min="10504" max="10504" width="2.6640625" style="88" customWidth="1"/>
    <col min="10505" max="10505" width="9.33203125" style="88"/>
    <col min="10506" max="10506" width="1.6640625" style="88" customWidth="1"/>
    <col min="10507" max="10507" width="18.83203125" style="88" customWidth="1"/>
    <col min="10508" max="10508" width="10" style="88" customWidth="1"/>
    <col min="10509" max="10509" width="9" style="88" customWidth="1"/>
    <col min="10510" max="10510" width="9.33203125" style="88" customWidth="1"/>
    <col min="10511" max="10511" width="12.5" style="88" customWidth="1"/>
    <col min="10512" max="10512" width="15.6640625" style="88" customWidth="1"/>
    <col min="10513" max="10515" width="0" style="88" hidden="1" customWidth="1"/>
    <col min="10516" max="10552" width="10.6640625" style="88" customWidth="1"/>
    <col min="10553" max="10554" width="9.33203125" style="88"/>
    <col min="10555" max="10577" width="10.6640625" style="88" customWidth="1"/>
    <col min="10578" max="10753" width="9.33203125" style="88"/>
    <col min="10754" max="10754" width="8" style="88" customWidth="1"/>
    <col min="10755" max="10755" width="9.33203125" style="88"/>
    <col min="10756" max="10756" width="7.6640625" style="88" customWidth="1"/>
    <col min="10757" max="10757" width="10.1640625" style="88" customWidth="1"/>
    <col min="10758" max="10758" width="19" style="88" customWidth="1"/>
    <col min="10759" max="10759" width="5.83203125" style="88" customWidth="1"/>
    <col min="10760" max="10760" width="2.6640625" style="88" customWidth="1"/>
    <col min="10761" max="10761" width="9.33203125" style="88"/>
    <col min="10762" max="10762" width="1.6640625" style="88" customWidth="1"/>
    <col min="10763" max="10763" width="18.83203125" style="88" customWidth="1"/>
    <col min="10764" max="10764" width="10" style="88" customWidth="1"/>
    <col min="10765" max="10765" width="9" style="88" customWidth="1"/>
    <col min="10766" max="10766" width="9.33203125" style="88" customWidth="1"/>
    <col min="10767" max="10767" width="12.5" style="88" customWidth="1"/>
    <col min="10768" max="10768" width="15.6640625" style="88" customWidth="1"/>
    <col min="10769" max="10771" width="0" style="88" hidden="1" customWidth="1"/>
    <col min="10772" max="10808" width="10.6640625" style="88" customWidth="1"/>
    <col min="10809" max="10810" width="9.33203125" style="88"/>
    <col min="10811" max="10833" width="10.6640625" style="88" customWidth="1"/>
    <col min="10834" max="11009" width="9.33203125" style="88"/>
    <col min="11010" max="11010" width="8" style="88" customWidth="1"/>
    <col min="11011" max="11011" width="9.33203125" style="88"/>
    <col min="11012" max="11012" width="7.6640625" style="88" customWidth="1"/>
    <col min="11013" max="11013" width="10.1640625" style="88" customWidth="1"/>
    <col min="11014" max="11014" width="19" style="88" customWidth="1"/>
    <col min="11015" max="11015" width="5.83203125" style="88" customWidth="1"/>
    <col min="11016" max="11016" width="2.6640625" style="88" customWidth="1"/>
    <col min="11017" max="11017" width="9.33203125" style="88"/>
    <col min="11018" max="11018" width="1.6640625" style="88" customWidth="1"/>
    <col min="11019" max="11019" width="18.83203125" style="88" customWidth="1"/>
    <col min="11020" max="11020" width="10" style="88" customWidth="1"/>
    <col min="11021" max="11021" width="9" style="88" customWidth="1"/>
    <col min="11022" max="11022" width="9.33203125" style="88" customWidth="1"/>
    <col min="11023" max="11023" width="12.5" style="88" customWidth="1"/>
    <col min="11024" max="11024" width="15.6640625" style="88" customWidth="1"/>
    <col min="11025" max="11027" width="0" style="88" hidden="1" customWidth="1"/>
    <col min="11028" max="11064" width="10.6640625" style="88" customWidth="1"/>
    <col min="11065" max="11066" width="9.33203125" style="88"/>
    <col min="11067" max="11089" width="10.6640625" style="88" customWidth="1"/>
    <col min="11090" max="11265" width="9.33203125" style="88"/>
    <col min="11266" max="11266" width="8" style="88" customWidth="1"/>
    <col min="11267" max="11267" width="9.33203125" style="88"/>
    <col min="11268" max="11268" width="7.6640625" style="88" customWidth="1"/>
    <col min="11269" max="11269" width="10.1640625" style="88" customWidth="1"/>
    <col min="11270" max="11270" width="19" style="88" customWidth="1"/>
    <col min="11271" max="11271" width="5.83203125" style="88" customWidth="1"/>
    <col min="11272" max="11272" width="2.6640625" style="88" customWidth="1"/>
    <col min="11273" max="11273" width="9.33203125" style="88"/>
    <col min="11274" max="11274" width="1.6640625" style="88" customWidth="1"/>
    <col min="11275" max="11275" width="18.83203125" style="88" customWidth="1"/>
    <col min="11276" max="11276" width="10" style="88" customWidth="1"/>
    <col min="11277" max="11277" width="9" style="88" customWidth="1"/>
    <col min="11278" max="11278" width="9.33203125" style="88" customWidth="1"/>
    <col min="11279" max="11279" width="12.5" style="88" customWidth="1"/>
    <col min="11280" max="11280" width="15.6640625" style="88" customWidth="1"/>
    <col min="11281" max="11283" width="0" style="88" hidden="1" customWidth="1"/>
    <col min="11284" max="11320" width="10.6640625" style="88" customWidth="1"/>
    <col min="11321" max="11322" width="9.33203125" style="88"/>
    <col min="11323" max="11345" width="10.6640625" style="88" customWidth="1"/>
    <col min="11346" max="11521" width="9.33203125" style="88"/>
    <col min="11522" max="11522" width="8" style="88" customWidth="1"/>
    <col min="11523" max="11523" width="9.33203125" style="88"/>
    <col min="11524" max="11524" width="7.6640625" style="88" customWidth="1"/>
    <col min="11525" max="11525" width="10.1640625" style="88" customWidth="1"/>
    <col min="11526" max="11526" width="19" style="88" customWidth="1"/>
    <col min="11527" max="11527" width="5.83203125" style="88" customWidth="1"/>
    <col min="11528" max="11528" width="2.6640625" style="88" customWidth="1"/>
    <col min="11529" max="11529" width="9.33203125" style="88"/>
    <col min="11530" max="11530" width="1.6640625" style="88" customWidth="1"/>
    <col min="11531" max="11531" width="18.83203125" style="88" customWidth="1"/>
    <col min="11532" max="11532" width="10" style="88" customWidth="1"/>
    <col min="11533" max="11533" width="9" style="88" customWidth="1"/>
    <col min="11534" max="11534" width="9.33203125" style="88" customWidth="1"/>
    <col min="11535" max="11535" width="12.5" style="88" customWidth="1"/>
    <col min="11536" max="11536" width="15.6640625" style="88" customWidth="1"/>
    <col min="11537" max="11539" width="0" style="88" hidden="1" customWidth="1"/>
    <col min="11540" max="11576" width="10.6640625" style="88" customWidth="1"/>
    <col min="11577" max="11578" width="9.33203125" style="88"/>
    <col min="11579" max="11601" width="10.6640625" style="88" customWidth="1"/>
    <col min="11602" max="11777" width="9.33203125" style="88"/>
    <col min="11778" max="11778" width="8" style="88" customWidth="1"/>
    <col min="11779" max="11779" width="9.33203125" style="88"/>
    <col min="11780" max="11780" width="7.6640625" style="88" customWidth="1"/>
    <col min="11781" max="11781" width="10.1640625" style="88" customWidth="1"/>
    <col min="11782" max="11782" width="19" style="88" customWidth="1"/>
    <col min="11783" max="11783" width="5.83203125" style="88" customWidth="1"/>
    <col min="11784" max="11784" width="2.6640625" style="88" customWidth="1"/>
    <col min="11785" max="11785" width="9.33203125" style="88"/>
    <col min="11786" max="11786" width="1.6640625" style="88" customWidth="1"/>
    <col min="11787" max="11787" width="18.83203125" style="88" customWidth="1"/>
    <col min="11788" max="11788" width="10" style="88" customWidth="1"/>
    <col min="11789" max="11789" width="9" style="88" customWidth="1"/>
    <col min="11790" max="11790" width="9.33203125" style="88" customWidth="1"/>
    <col min="11791" max="11791" width="12.5" style="88" customWidth="1"/>
    <col min="11792" max="11792" width="15.6640625" style="88" customWidth="1"/>
    <col min="11793" max="11795" width="0" style="88" hidden="1" customWidth="1"/>
    <col min="11796" max="11832" width="10.6640625" style="88" customWidth="1"/>
    <col min="11833" max="11834" width="9.33203125" style="88"/>
    <col min="11835" max="11857" width="10.6640625" style="88" customWidth="1"/>
    <col min="11858" max="12033" width="9.33203125" style="88"/>
    <col min="12034" max="12034" width="8" style="88" customWidth="1"/>
    <col min="12035" max="12035" width="9.33203125" style="88"/>
    <col min="12036" max="12036" width="7.6640625" style="88" customWidth="1"/>
    <col min="12037" max="12037" width="10.1640625" style="88" customWidth="1"/>
    <col min="12038" max="12038" width="19" style="88" customWidth="1"/>
    <col min="12039" max="12039" width="5.83203125" style="88" customWidth="1"/>
    <col min="12040" max="12040" width="2.6640625" style="88" customWidth="1"/>
    <col min="12041" max="12041" width="9.33203125" style="88"/>
    <col min="12042" max="12042" width="1.6640625" style="88" customWidth="1"/>
    <col min="12043" max="12043" width="18.83203125" style="88" customWidth="1"/>
    <col min="12044" max="12044" width="10" style="88" customWidth="1"/>
    <col min="12045" max="12045" width="9" style="88" customWidth="1"/>
    <col min="12046" max="12046" width="9.33203125" style="88" customWidth="1"/>
    <col min="12047" max="12047" width="12.5" style="88" customWidth="1"/>
    <col min="12048" max="12048" width="15.6640625" style="88" customWidth="1"/>
    <col min="12049" max="12051" width="0" style="88" hidden="1" customWidth="1"/>
    <col min="12052" max="12088" width="10.6640625" style="88" customWidth="1"/>
    <col min="12089" max="12090" width="9.33203125" style="88"/>
    <col min="12091" max="12113" width="10.6640625" style="88" customWidth="1"/>
    <col min="12114" max="12289" width="9.33203125" style="88"/>
    <col min="12290" max="12290" width="8" style="88" customWidth="1"/>
    <col min="12291" max="12291" width="9.33203125" style="88"/>
    <col min="12292" max="12292" width="7.6640625" style="88" customWidth="1"/>
    <col min="12293" max="12293" width="10.1640625" style="88" customWidth="1"/>
    <col min="12294" max="12294" width="19" style="88" customWidth="1"/>
    <col min="12295" max="12295" width="5.83203125" style="88" customWidth="1"/>
    <col min="12296" max="12296" width="2.6640625" style="88" customWidth="1"/>
    <col min="12297" max="12297" width="9.33203125" style="88"/>
    <col min="12298" max="12298" width="1.6640625" style="88" customWidth="1"/>
    <col min="12299" max="12299" width="18.83203125" style="88" customWidth="1"/>
    <col min="12300" max="12300" width="10" style="88" customWidth="1"/>
    <col min="12301" max="12301" width="9" style="88" customWidth="1"/>
    <col min="12302" max="12302" width="9.33203125" style="88" customWidth="1"/>
    <col min="12303" max="12303" width="12.5" style="88" customWidth="1"/>
    <col min="12304" max="12304" width="15.6640625" style="88" customWidth="1"/>
    <col min="12305" max="12307" width="0" style="88" hidden="1" customWidth="1"/>
    <col min="12308" max="12344" width="10.6640625" style="88" customWidth="1"/>
    <col min="12345" max="12346" width="9.33203125" style="88"/>
    <col min="12347" max="12369" width="10.6640625" style="88" customWidth="1"/>
    <col min="12370" max="12545" width="9.33203125" style="88"/>
    <col min="12546" max="12546" width="8" style="88" customWidth="1"/>
    <col min="12547" max="12547" width="9.33203125" style="88"/>
    <col min="12548" max="12548" width="7.6640625" style="88" customWidth="1"/>
    <col min="12549" max="12549" width="10.1640625" style="88" customWidth="1"/>
    <col min="12550" max="12550" width="19" style="88" customWidth="1"/>
    <col min="12551" max="12551" width="5.83203125" style="88" customWidth="1"/>
    <col min="12552" max="12552" width="2.6640625" style="88" customWidth="1"/>
    <col min="12553" max="12553" width="9.33203125" style="88"/>
    <col min="12554" max="12554" width="1.6640625" style="88" customWidth="1"/>
    <col min="12555" max="12555" width="18.83203125" style="88" customWidth="1"/>
    <col min="12556" max="12556" width="10" style="88" customWidth="1"/>
    <col min="12557" max="12557" width="9" style="88" customWidth="1"/>
    <col min="12558" max="12558" width="9.33203125" style="88" customWidth="1"/>
    <col min="12559" max="12559" width="12.5" style="88" customWidth="1"/>
    <col min="12560" max="12560" width="15.6640625" style="88" customWidth="1"/>
    <col min="12561" max="12563" width="0" style="88" hidden="1" customWidth="1"/>
    <col min="12564" max="12600" width="10.6640625" style="88" customWidth="1"/>
    <col min="12601" max="12602" width="9.33203125" style="88"/>
    <col min="12603" max="12625" width="10.6640625" style="88" customWidth="1"/>
    <col min="12626" max="12801" width="9.33203125" style="88"/>
    <col min="12802" max="12802" width="8" style="88" customWidth="1"/>
    <col min="12803" max="12803" width="9.33203125" style="88"/>
    <col min="12804" max="12804" width="7.6640625" style="88" customWidth="1"/>
    <col min="12805" max="12805" width="10.1640625" style="88" customWidth="1"/>
    <col min="12806" max="12806" width="19" style="88" customWidth="1"/>
    <col min="12807" max="12807" width="5.83203125" style="88" customWidth="1"/>
    <col min="12808" max="12808" width="2.6640625" style="88" customWidth="1"/>
    <col min="12809" max="12809" width="9.33203125" style="88"/>
    <col min="12810" max="12810" width="1.6640625" style="88" customWidth="1"/>
    <col min="12811" max="12811" width="18.83203125" style="88" customWidth="1"/>
    <col min="12812" max="12812" width="10" style="88" customWidth="1"/>
    <col min="12813" max="12813" width="9" style="88" customWidth="1"/>
    <col min="12814" max="12814" width="9.33203125" style="88" customWidth="1"/>
    <col min="12815" max="12815" width="12.5" style="88" customWidth="1"/>
    <col min="12816" max="12816" width="15.6640625" style="88" customWidth="1"/>
    <col min="12817" max="12819" width="0" style="88" hidden="1" customWidth="1"/>
    <col min="12820" max="12856" width="10.6640625" style="88" customWidth="1"/>
    <col min="12857" max="12858" width="9.33203125" style="88"/>
    <col min="12859" max="12881" width="10.6640625" style="88" customWidth="1"/>
    <col min="12882" max="13057" width="9.33203125" style="88"/>
    <col min="13058" max="13058" width="8" style="88" customWidth="1"/>
    <col min="13059" max="13059" width="9.33203125" style="88"/>
    <col min="13060" max="13060" width="7.6640625" style="88" customWidth="1"/>
    <col min="13061" max="13061" width="10.1640625" style="88" customWidth="1"/>
    <col min="13062" max="13062" width="19" style="88" customWidth="1"/>
    <col min="13063" max="13063" width="5.83203125" style="88" customWidth="1"/>
    <col min="13064" max="13064" width="2.6640625" style="88" customWidth="1"/>
    <col min="13065" max="13065" width="9.33203125" style="88"/>
    <col min="13066" max="13066" width="1.6640625" style="88" customWidth="1"/>
    <col min="13067" max="13067" width="18.83203125" style="88" customWidth="1"/>
    <col min="13068" max="13068" width="10" style="88" customWidth="1"/>
    <col min="13069" max="13069" width="9" style="88" customWidth="1"/>
    <col min="13070" max="13070" width="9.33203125" style="88" customWidth="1"/>
    <col min="13071" max="13071" width="12.5" style="88" customWidth="1"/>
    <col min="13072" max="13072" width="15.6640625" style="88" customWidth="1"/>
    <col min="13073" max="13075" width="0" style="88" hidden="1" customWidth="1"/>
    <col min="13076" max="13112" width="10.6640625" style="88" customWidth="1"/>
    <col min="13113" max="13114" width="9.33203125" style="88"/>
    <col min="13115" max="13137" width="10.6640625" style="88" customWidth="1"/>
    <col min="13138" max="13313" width="9.33203125" style="88"/>
    <col min="13314" max="13314" width="8" style="88" customWidth="1"/>
    <col min="13315" max="13315" width="9.33203125" style="88"/>
    <col min="13316" max="13316" width="7.6640625" style="88" customWidth="1"/>
    <col min="13317" max="13317" width="10.1640625" style="88" customWidth="1"/>
    <col min="13318" max="13318" width="19" style="88" customWidth="1"/>
    <col min="13319" max="13319" width="5.83203125" style="88" customWidth="1"/>
    <col min="13320" max="13320" width="2.6640625" style="88" customWidth="1"/>
    <col min="13321" max="13321" width="9.33203125" style="88"/>
    <col min="13322" max="13322" width="1.6640625" style="88" customWidth="1"/>
    <col min="13323" max="13323" width="18.83203125" style="88" customWidth="1"/>
    <col min="13324" max="13324" width="10" style="88" customWidth="1"/>
    <col min="13325" max="13325" width="9" style="88" customWidth="1"/>
    <col min="13326" max="13326" width="9.33203125" style="88" customWidth="1"/>
    <col min="13327" max="13327" width="12.5" style="88" customWidth="1"/>
    <col min="13328" max="13328" width="15.6640625" style="88" customWidth="1"/>
    <col min="13329" max="13331" width="0" style="88" hidden="1" customWidth="1"/>
    <col min="13332" max="13368" width="10.6640625" style="88" customWidth="1"/>
    <col min="13369" max="13370" width="9.33203125" style="88"/>
    <col min="13371" max="13393" width="10.6640625" style="88" customWidth="1"/>
    <col min="13394" max="13569" width="9.33203125" style="88"/>
    <col min="13570" max="13570" width="8" style="88" customWidth="1"/>
    <col min="13571" max="13571" width="9.33203125" style="88"/>
    <col min="13572" max="13572" width="7.6640625" style="88" customWidth="1"/>
    <col min="13573" max="13573" width="10.1640625" style="88" customWidth="1"/>
    <col min="13574" max="13574" width="19" style="88" customWidth="1"/>
    <col min="13575" max="13575" width="5.83203125" style="88" customWidth="1"/>
    <col min="13576" max="13576" width="2.6640625" style="88" customWidth="1"/>
    <col min="13577" max="13577" width="9.33203125" style="88"/>
    <col min="13578" max="13578" width="1.6640625" style="88" customWidth="1"/>
    <col min="13579" max="13579" width="18.83203125" style="88" customWidth="1"/>
    <col min="13580" max="13580" width="10" style="88" customWidth="1"/>
    <col min="13581" max="13581" width="9" style="88" customWidth="1"/>
    <col min="13582" max="13582" width="9.33203125" style="88" customWidth="1"/>
    <col min="13583" max="13583" width="12.5" style="88" customWidth="1"/>
    <col min="13584" max="13584" width="15.6640625" style="88" customWidth="1"/>
    <col min="13585" max="13587" width="0" style="88" hidden="1" customWidth="1"/>
    <col min="13588" max="13624" width="10.6640625" style="88" customWidth="1"/>
    <col min="13625" max="13626" width="9.33203125" style="88"/>
    <col min="13627" max="13649" width="10.6640625" style="88" customWidth="1"/>
    <col min="13650" max="13825" width="9.33203125" style="88"/>
    <col min="13826" max="13826" width="8" style="88" customWidth="1"/>
    <col min="13827" max="13827" width="9.33203125" style="88"/>
    <col min="13828" max="13828" width="7.6640625" style="88" customWidth="1"/>
    <col min="13829" max="13829" width="10.1640625" style="88" customWidth="1"/>
    <col min="13830" max="13830" width="19" style="88" customWidth="1"/>
    <col min="13831" max="13831" width="5.83203125" style="88" customWidth="1"/>
    <col min="13832" max="13832" width="2.6640625" style="88" customWidth="1"/>
    <col min="13833" max="13833" width="9.33203125" style="88"/>
    <col min="13834" max="13834" width="1.6640625" style="88" customWidth="1"/>
    <col min="13835" max="13835" width="18.83203125" style="88" customWidth="1"/>
    <col min="13836" max="13836" width="10" style="88" customWidth="1"/>
    <col min="13837" max="13837" width="9" style="88" customWidth="1"/>
    <col min="13838" max="13838" width="9.33203125" style="88" customWidth="1"/>
    <col min="13839" max="13839" width="12.5" style="88" customWidth="1"/>
    <col min="13840" max="13840" width="15.6640625" style="88" customWidth="1"/>
    <col min="13841" max="13843" width="0" style="88" hidden="1" customWidth="1"/>
    <col min="13844" max="13880" width="10.6640625" style="88" customWidth="1"/>
    <col min="13881" max="13882" width="9.33203125" style="88"/>
    <col min="13883" max="13905" width="10.6640625" style="88" customWidth="1"/>
    <col min="13906" max="14081" width="9.33203125" style="88"/>
    <col min="14082" max="14082" width="8" style="88" customWidth="1"/>
    <col min="14083" max="14083" width="9.33203125" style="88"/>
    <col min="14084" max="14084" width="7.6640625" style="88" customWidth="1"/>
    <col min="14085" max="14085" width="10.1640625" style="88" customWidth="1"/>
    <col min="14086" max="14086" width="19" style="88" customWidth="1"/>
    <col min="14087" max="14087" width="5.83203125" style="88" customWidth="1"/>
    <col min="14088" max="14088" width="2.6640625" style="88" customWidth="1"/>
    <col min="14089" max="14089" width="9.33203125" style="88"/>
    <col min="14090" max="14090" width="1.6640625" style="88" customWidth="1"/>
    <col min="14091" max="14091" width="18.83203125" style="88" customWidth="1"/>
    <col min="14092" max="14092" width="10" style="88" customWidth="1"/>
    <col min="14093" max="14093" width="9" style="88" customWidth="1"/>
    <col min="14094" max="14094" width="9.33203125" style="88" customWidth="1"/>
    <col min="14095" max="14095" width="12.5" style="88" customWidth="1"/>
    <col min="14096" max="14096" width="15.6640625" style="88" customWidth="1"/>
    <col min="14097" max="14099" width="0" style="88" hidden="1" customWidth="1"/>
    <col min="14100" max="14136" width="10.6640625" style="88" customWidth="1"/>
    <col min="14137" max="14138" width="9.33203125" style="88"/>
    <col min="14139" max="14161" width="10.6640625" style="88" customWidth="1"/>
    <col min="14162" max="14337" width="9.33203125" style="88"/>
    <col min="14338" max="14338" width="8" style="88" customWidth="1"/>
    <col min="14339" max="14339" width="9.33203125" style="88"/>
    <col min="14340" max="14340" width="7.6640625" style="88" customWidth="1"/>
    <col min="14341" max="14341" width="10.1640625" style="88" customWidth="1"/>
    <col min="14342" max="14342" width="19" style="88" customWidth="1"/>
    <col min="14343" max="14343" width="5.83203125" style="88" customWidth="1"/>
    <col min="14344" max="14344" width="2.6640625" style="88" customWidth="1"/>
    <col min="14345" max="14345" width="9.33203125" style="88"/>
    <col min="14346" max="14346" width="1.6640625" style="88" customWidth="1"/>
    <col min="14347" max="14347" width="18.83203125" style="88" customWidth="1"/>
    <col min="14348" max="14348" width="10" style="88" customWidth="1"/>
    <col min="14349" max="14349" width="9" style="88" customWidth="1"/>
    <col min="14350" max="14350" width="9.33203125" style="88" customWidth="1"/>
    <col min="14351" max="14351" width="12.5" style="88" customWidth="1"/>
    <col min="14352" max="14352" width="15.6640625" style="88" customWidth="1"/>
    <col min="14353" max="14355" width="0" style="88" hidden="1" customWidth="1"/>
    <col min="14356" max="14392" width="10.6640625" style="88" customWidth="1"/>
    <col min="14393" max="14394" width="9.33203125" style="88"/>
    <col min="14395" max="14417" width="10.6640625" style="88" customWidth="1"/>
    <col min="14418" max="14593" width="9.33203125" style="88"/>
    <col min="14594" max="14594" width="8" style="88" customWidth="1"/>
    <col min="14595" max="14595" width="9.33203125" style="88"/>
    <col min="14596" max="14596" width="7.6640625" style="88" customWidth="1"/>
    <col min="14597" max="14597" width="10.1640625" style="88" customWidth="1"/>
    <col min="14598" max="14598" width="19" style="88" customWidth="1"/>
    <col min="14599" max="14599" width="5.83203125" style="88" customWidth="1"/>
    <col min="14600" max="14600" width="2.6640625" style="88" customWidth="1"/>
    <col min="14601" max="14601" width="9.33203125" style="88"/>
    <col min="14602" max="14602" width="1.6640625" style="88" customWidth="1"/>
    <col min="14603" max="14603" width="18.83203125" style="88" customWidth="1"/>
    <col min="14604" max="14604" width="10" style="88" customWidth="1"/>
    <col min="14605" max="14605" width="9" style="88" customWidth="1"/>
    <col min="14606" max="14606" width="9.33203125" style="88" customWidth="1"/>
    <col min="14607" max="14607" width="12.5" style="88" customWidth="1"/>
    <col min="14608" max="14608" width="15.6640625" style="88" customWidth="1"/>
    <col min="14609" max="14611" width="0" style="88" hidden="1" customWidth="1"/>
    <col min="14612" max="14648" width="10.6640625" style="88" customWidth="1"/>
    <col min="14649" max="14650" width="9.33203125" style="88"/>
    <col min="14651" max="14673" width="10.6640625" style="88" customWidth="1"/>
    <col min="14674" max="14849" width="9.33203125" style="88"/>
    <col min="14850" max="14850" width="8" style="88" customWidth="1"/>
    <col min="14851" max="14851" width="9.33203125" style="88"/>
    <col min="14852" max="14852" width="7.6640625" style="88" customWidth="1"/>
    <col min="14853" max="14853" width="10.1640625" style="88" customWidth="1"/>
    <col min="14854" max="14854" width="19" style="88" customWidth="1"/>
    <col min="14855" max="14855" width="5.83203125" style="88" customWidth="1"/>
    <col min="14856" max="14856" width="2.6640625" style="88" customWidth="1"/>
    <col min="14857" max="14857" width="9.33203125" style="88"/>
    <col min="14858" max="14858" width="1.6640625" style="88" customWidth="1"/>
    <col min="14859" max="14859" width="18.83203125" style="88" customWidth="1"/>
    <col min="14860" max="14860" width="10" style="88" customWidth="1"/>
    <col min="14861" max="14861" width="9" style="88" customWidth="1"/>
    <col min="14862" max="14862" width="9.33203125" style="88" customWidth="1"/>
    <col min="14863" max="14863" width="12.5" style="88" customWidth="1"/>
    <col min="14864" max="14864" width="15.6640625" style="88" customWidth="1"/>
    <col min="14865" max="14867" width="0" style="88" hidden="1" customWidth="1"/>
    <col min="14868" max="14904" width="10.6640625" style="88" customWidth="1"/>
    <col min="14905" max="14906" width="9.33203125" style="88"/>
    <col min="14907" max="14929" width="10.6640625" style="88" customWidth="1"/>
    <col min="14930" max="15105" width="9.33203125" style="88"/>
    <col min="15106" max="15106" width="8" style="88" customWidth="1"/>
    <col min="15107" max="15107" width="9.33203125" style="88"/>
    <col min="15108" max="15108" width="7.6640625" style="88" customWidth="1"/>
    <col min="15109" max="15109" width="10.1640625" style="88" customWidth="1"/>
    <col min="15110" max="15110" width="19" style="88" customWidth="1"/>
    <col min="15111" max="15111" width="5.83203125" style="88" customWidth="1"/>
    <col min="15112" max="15112" width="2.6640625" style="88" customWidth="1"/>
    <col min="15113" max="15113" width="9.33203125" style="88"/>
    <col min="15114" max="15114" width="1.6640625" style="88" customWidth="1"/>
    <col min="15115" max="15115" width="18.83203125" style="88" customWidth="1"/>
    <col min="15116" max="15116" width="10" style="88" customWidth="1"/>
    <col min="15117" max="15117" width="9" style="88" customWidth="1"/>
    <col min="15118" max="15118" width="9.33203125" style="88" customWidth="1"/>
    <col min="15119" max="15119" width="12.5" style="88" customWidth="1"/>
    <col min="15120" max="15120" width="15.6640625" style="88" customWidth="1"/>
    <col min="15121" max="15123" width="0" style="88" hidden="1" customWidth="1"/>
    <col min="15124" max="15160" width="10.6640625" style="88" customWidth="1"/>
    <col min="15161" max="15162" width="9.33203125" style="88"/>
    <col min="15163" max="15185" width="10.6640625" style="88" customWidth="1"/>
    <col min="15186" max="15361" width="9.33203125" style="88"/>
    <col min="15362" max="15362" width="8" style="88" customWidth="1"/>
    <col min="15363" max="15363" width="9.33203125" style="88"/>
    <col min="15364" max="15364" width="7.6640625" style="88" customWidth="1"/>
    <col min="15365" max="15365" width="10.1640625" style="88" customWidth="1"/>
    <col min="15366" max="15366" width="19" style="88" customWidth="1"/>
    <col min="15367" max="15367" width="5.83203125" style="88" customWidth="1"/>
    <col min="15368" max="15368" width="2.6640625" style="88" customWidth="1"/>
    <col min="15369" max="15369" width="9.33203125" style="88"/>
    <col min="15370" max="15370" width="1.6640625" style="88" customWidth="1"/>
    <col min="15371" max="15371" width="18.83203125" style="88" customWidth="1"/>
    <col min="15372" max="15372" width="10" style="88" customWidth="1"/>
    <col min="15373" max="15373" width="9" style="88" customWidth="1"/>
    <col min="15374" max="15374" width="9.33203125" style="88" customWidth="1"/>
    <col min="15375" max="15375" width="12.5" style="88" customWidth="1"/>
    <col min="15376" max="15376" width="15.6640625" style="88" customWidth="1"/>
    <col min="15377" max="15379" width="0" style="88" hidden="1" customWidth="1"/>
    <col min="15380" max="15416" width="10.6640625" style="88" customWidth="1"/>
    <col min="15417" max="15418" width="9.33203125" style="88"/>
    <col min="15419" max="15441" width="10.6640625" style="88" customWidth="1"/>
    <col min="15442" max="15617" width="9.33203125" style="88"/>
    <col min="15618" max="15618" width="8" style="88" customWidth="1"/>
    <col min="15619" max="15619" width="9.33203125" style="88"/>
    <col min="15620" max="15620" width="7.6640625" style="88" customWidth="1"/>
    <col min="15621" max="15621" width="10.1640625" style="88" customWidth="1"/>
    <col min="15622" max="15622" width="19" style="88" customWidth="1"/>
    <col min="15623" max="15623" width="5.83203125" style="88" customWidth="1"/>
    <col min="15624" max="15624" width="2.6640625" style="88" customWidth="1"/>
    <col min="15625" max="15625" width="9.33203125" style="88"/>
    <col min="15626" max="15626" width="1.6640625" style="88" customWidth="1"/>
    <col min="15627" max="15627" width="18.83203125" style="88" customWidth="1"/>
    <col min="15628" max="15628" width="10" style="88" customWidth="1"/>
    <col min="15629" max="15629" width="9" style="88" customWidth="1"/>
    <col min="15630" max="15630" width="9.33203125" style="88" customWidth="1"/>
    <col min="15631" max="15631" width="12.5" style="88" customWidth="1"/>
    <col min="15632" max="15632" width="15.6640625" style="88" customWidth="1"/>
    <col min="15633" max="15635" width="0" style="88" hidden="1" customWidth="1"/>
    <col min="15636" max="15672" width="10.6640625" style="88" customWidth="1"/>
    <col min="15673" max="15674" width="9.33203125" style="88"/>
    <col min="15675" max="15697" width="10.6640625" style="88" customWidth="1"/>
    <col min="15698" max="15873" width="9.33203125" style="88"/>
    <col min="15874" max="15874" width="8" style="88" customWidth="1"/>
    <col min="15875" max="15875" width="9.33203125" style="88"/>
    <col min="15876" max="15876" width="7.6640625" style="88" customWidth="1"/>
    <col min="15877" max="15877" width="10.1640625" style="88" customWidth="1"/>
    <col min="15878" max="15878" width="19" style="88" customWidth="1"/>
    <col min="15879" max="15879" width="5.83203125" style="88" customWidth="1"/>
    <col min="15880" max="15880" width="2.6640625" style="88" customWidth="1"/>
    <col min="15881" max="15881" width="9.33203125" style="88"/>
    <col min="15882" max="15882" width="1.6640625" style="88" customWidth="1"/>
    <col min="15883" max="15883" width="18.83203125" style="88" customWidth="1"/>
    <col min="15884" max="15884" width="10" style="88" customWidth="1"/>
    <col min="15885" max="15885" width="9" style="88" customWidth="1"/>
    <col min="15886" max="15886" width="9.33203125" style="88" customWidth="1"/>
    <col min="15887" max="15887" width="12.5" style="88" customWidth="1"/>
    <col min="15888" max="15888" width="15.6640625" style="88" customWidth="1"/>
    <col min="15889" max="15891" width="0" style="88" hidden="1" customWidth="1"/>
    <col min="15892" max="15928" width="10.6640625" style="88" customWidth="1"/>
    <col min="15929" max="15930" width="9.33203125" style="88"/>
    <col min="15931" max="15953" width="10.6640625" style="88" customWidth="1"/>
    <col min="15954" max="16129" width="9.33203125" style="88"/>
    <col min="16130" max="16130" width="8" style="88" customWidth="1"/>
    <col min="16131" max="16131" width="9.33203125" style="88"/>
    <col min="16132" max="16132" width="7.6640625" style="88" customWidth="1"/>
    <col min="16133" max="16133" width="10.1640625" style="88" customWidth="1"/>
    <col min="16134" max="16134" width="19" style="88" customWidth="1"/>
    <col min="16135" max="16135" width="5.83203125" style="88" customWidth="1"/>
    <col min="16136" max="16136" width="2.6640625" style="88" customWidth="1"/>
    <col min="16137" max="16137" width="9.33203125" style="88"/>
    <col min="16138" max="16138" width="1.6640625" style="88" customWidth="1"/>
    <col min="16139" max="16139" width="18.83203125" style="88" customWidth="1"/>
    <col min="16140" max="16140" width="10" style="88" customWidth="1"/>
    <col min="16141" max="16141" width="9" style="88" customWidth="1"/>
    <col min="16142" max="16142" width="9.33203125" style="88" customWidth="1"/>
    <col min="16143" max="16143" width="12.5" style="88" customWidth="1"/>
    <col min="16144" max="16144" width="15.6640625" style="88" customWidth="1"/>
    <col min="16145" max="16147" width="0" style="88" hidden="1" customWidth="1"/>
    <col min="16148" max="16184" width="10.6640625" style="88" customWidth="1"/>
    <col min="16185" max="16186" width="9.33203125" style="88"/>
    <col min="16187" max="16209" width="10.6640625" style="88" customWidth="1"/>
    <col min="16210" max="16384" width="9.33203125" style="88"/>
  </cols>
  <sheetData>
    <row r="1" spans="1:30" ht="15.75" x14ac:dyDescent="0.25">
      <c r="A1" s="669" t="s">
        <v>372</v>
      </c>
      <c r="B1" s="669"/>
      <c r="C1" s="669"/>
      <c r="D1" s="669"/>
      <c r="E1" s="669"/>
      <c r="F1" s="669"/>
      <c r="G1" s="669"/>
      <c r="H1" s="669"/>
      <c r="I1" s="669"/>
      <c r="J1" s="669"/>
      <c r="K1" s="669"/>
      <c r="L1" s="669"/>
      <c r="M1" s="669"/>
      <c r="N1" s="669"/>
      <c r="O1" s="669"/>
      <c r="P1" s="195"/>
      <c r="Q1" s="72"/>
      <c r="R1" s="72"/>
      <c r="S1" s="72"/>
      <c r="T1" s="72"/>
      <c r="U1" s="72"/>
      <c r="V1" s="72"/>
      <c r="W1" s="72"/>
      <c r="X1" s="72"/>
      <c r="Y1" s="72"/>
      <c r="Z1" s="72"/>
      <c r="AA1" s="72"/>
      <c r="AB1" s="72"/>
      <c r="AC1" s="72"/>
      <c r="AD1" s="72"/>
    </row>
    <row r="2" spans="1:30" ht="15.75" x14ac:dyDescent="0.25">
      <c r="A2" s="73"/>
      <c r="B2" s="73"/>
      <c r="C2" s="73"/>
      <c r="D2" s="73"/>
      <c r="E2" s="73"/>
      <c r="F2" s="73"/>
      <c r="G2" s="73"/>
      <c r="H2" s="73"/>
      <c r="I2" s="73"/>
      <c r="J2" s="73"/>
      <c r="K2" s="73"/>
      <c r="L2" s="73"/>
      <c r="M2" s="73"/>
      <c r="N2" s="73"/>
      <c r="O2" s="73"/>
      <c r="P2" s="73"/>
      <c r="Q2" s="72"/>
      <c r="R2" s="72"/>
      <c r="S2" s="72"/>
      <c r="T2" s="72"/>
      <c r="U2" s="72"/>
      <c r="V2" s="72"/>
      <c r="W2" s="72"/>
      <c r="X2" s="72"/>
      <c r="Y2" s="72"/>
      <c r="Z2" s="72"/>
      <c r="AA2" s="72"/>
      <c r="AB2" s="72"/>
      <c r="AC2" s="72"/>
      <c r="AD2" s="72"/>
    </row>
    <row r="3" spans="1:30" ht="54" customHeight="1" thickBot="1" x14ac:dyDescent="0.3">
      <c r="A3" s="670" t="s">
        <v>320</v>
      </c>
      <c r="B3" s="670"/>
      <c r="C3" s="670"/>
      <c r="D3" s="670"/>
      <c r="E3" s="670"/>
      <c r="F3" s="671" t="s">
        <v>373</v>
      </c>
      <c r="G3" s="671"/>
      <c r="H3" s="671"/>
      <c r="I3" s="671"/>
      <c r="J3" s="671"/>
      <c r="K3" s="671"/>
      <c r="L3" s="671"/>
      <c r="M3" s="671"/>
      <c r="N3" s="671"/>
      <c r="O3" s="73"/>
      <c r="P3" s="73"/>
      <c r="Q3" s="74"/>
      <c r="R3" s="74"/>
      <c r="S3" s="74"/>
      <c r="T3" s="74"/>
      <c r="U3" s="74"/>
      <c r="V3" s="74"/>
      <c r="W3" s="74"/>
      <c r="X3" s="74"/>
      <c r="Y3" s="74"/>
      <c r="Z3" s="74"/>
      <c r="AA3" s="74"/>
      <c r="AB3" s="74"/>
      <c r="AC3" s="74"/>
      <c r="AD3" s="74"/>
    </row>
    <row r="4" spans="1:30" ht="16.5" customHeight="1" x14ac:dyDescent="0.25">
      <c r="A4" s="75"/>
      <c r="B4" s="75"/>
      <c r="C4" s="75"/>
      <c r="D4" s="75"/>
      <c r="E4" s="76"/>
      <c r="F4" s="77"/>
      <c r="G4" s="77"/>
      <c r="H4" s="77"/>
      <c r="I4" s="77"/>
      <c r="J4" s="77"/>
      <c r="K4" s="77"/>
      <c r="L4" s="77"/>
      <c r="M4" s="77"/>
      <c r="N4" s="77"/>
      <c r="O4" s="73"/>
      <c r="P4" s="73"/>
      <c r="Q4" s="74"/>
      <c r="R4" s="74"/>
      <c r="S4" s="74"/>
      <c r="T4" s="74"/>
      <c r="U4" s="74"/>
      <c r="V4" s="74"/>
      <c r="W4" s="74"/>
      <c r="X4" s="74"/>
      <c r="Y4" s="74"/>
      <c r="Z4" s="74"/>
      <c r="AA4" s="74"/>
      <c r="AB4" s="74"/>
      <c r="AC4" s="74"/>
      <c r="AD4" s="74"/>
    </row>
    <row r="5" spans="1:30" ht="16.5" customHeight="1" thickBot="1" x14ac:dyDescent="0.3">
      <c r="A5" s="672" t="s">
        <v>323</v>
      </c>
      <c r="B5" s="672"/>
      <c r="C5" s="672"/>
      <c r="D5" s="78">
        <v>244</v>
      </c>
      <c r="E5" s="79"/>
      <c r="F5" s="77"/>
      <c r="G5" s="77"/>
      <c r="H5" s="77"/>
      <c r="I5" s="77"/>
      <c r="J5" s="77"/>
      <c r="K5" s="77"/>
      <c r="L5" s="77"/>
      <c r="M5" s="77"/>
      <c r="N5" s="77"/>
      <c r="O5" s="73"/>
      <c r="P5" s="73"/>
      <c r="Q5" s="74"/>
      <c r="R5" s="74"/>
      <c r="S5" s="74"/>
      <c r="T5" s="74"/>
      <c r="U5" s="74"/>
      <c r="V5" s="74"/>
      <c r="W5" s="74"/>
      <c r="X5" s="74"/>
      <c r="Y5" s="74"/>
      <c r="Z5" s="74"/>
      <c r="AA5" s="74"/>
      <c r="AB5" s="74"/>
      <c r="AC5" s="74"/>
      <c r="AD5" s="74"/>
    </row>
    <row r="6" spans="1:30" ht="16.5" customHeight="1" x14ac:dyDescent="0.25">
      <c r="A6" s="99"/>
      <c r="B6" s="99"/>
      <c r="C6" s="99"/>
      <c r="D6" s="80"/>
      <c r="E6" s="81"/>
      <c r="F6" s="77"/>
      <c r="G6" s="77"/>
      <c r="H6" s="77"/>
      <c r="I6" s="77"/>
      <c r="J6" s="77"/>
      <c r="K6" s="77"/>
      <c r="L6" s="77"/>
      <c r="M6" s="77"/>
      <c r="N6" s="77"/>
      <c r="O6" s="73"/>
      <c r="P6" s="73"/>
      <c r="Q6" s="74"/>
      <c r="R6" s="74"/>
      <c r="S6" s="74"/>
      <c r="T6" s="74"/>
      <c r="U6" s="74"/>
      <c r="V6" s="74"/>
      <c r="W6" s="74"/>
      <c r="X6" s="74"/>
      <c r="Y6" s="74"/>
      <c r="Z6" s="74"/>
      <c r="AA6" s="74"/>
      <c r="AB6" s="74"/>
      <c r="AC6" s="74"/>
      <c r="AD6" s="74"/>
    </row>
    <row r="7" spans="1:30" ht="15.75" x14ac:dyDescent="0.25">
      <c r="A7" s="652" t="s">
        <v>374</v>
      </c>
      <c r="B7" s="652"/>
      <c r="C7" s="652"/>
      <c r="D7" s="652"/>
      <c r="E7" s="652"/>
      <c r="F7" s="652"/>
      <c r="G7" s="652"/>
      <c r="H7" s="652"/>
      <c r="I7" s="652"/>
      <c r="J7" s="652"/>
      <c r="K7" s="652"/>
      <c r="L7" s="652"/>
      <c r="M7" s="652"/>
      <c r="N7" s="652"/>
      <c r="O7" s="652"/>
      <c r="P7" s="193"/>
      <c r="Q7" s="81"/>
      <c r="R7" s="81"/>
      <c r="S7" s="81"/>
      <c r="T7" s="81"/>
      <c r="U7" s="81"/>
      <c r="V7" s="81"/>
      <c r="W7" s="81"/>
      <c r="X7" s="81"/>
      <c r="Y7" s="81"/>
      <c r="Z7" s="81"/>
      <c r="AA7" s="81"/>
      <c r="AB7" s="81"/>
      <c r="AC7" s="81"/>
      <c r="AD7" s="81"/>
    </row>
    <row r="8" spans="1:30" ht="15.75" x14ac:dyDescent="0.25">
      <c r="A8" s="100"/>
      <c r="B8" s="100"/>
      <c r="C8" s="100"/>
      <c r="D8" s="100"/>
      <c r="E8" s="100"/>
      <c r="F8" s="100"/>
      <c r="G8" s="100"/>
      <c r="H8" s="100"/>
      <c r="I8" s="100"/>
      <c r="J8" s="100"/>
      <c r="K8" s="100"/>
      <c r="L8" s="100"/>
      <c r="M8" s="100"/>
      <c r="N8" s="100"/>
      <c r="O8" s="73"/>
      <c r="P8" s="73"/>
      <c r="Q8" s="81"/>
      <c r="R8" s="81"/>
      <c r="S8" s="81"/>
      <c r="T8" s="81"/>
      <c r="U8" s="81"/>
      <c r="V8" s="81"/>
      <c r="W8" s="81"/>
      <c r="X8" s="81"/>
      <c r="Y8" s="81"/>
      <c r="Z8" s="81"/>
      <c r="AA8" s="81"/>
      <c r="AB8" s="81"/>
      <c r="AC8" s="81"/>
      <c r="AD8" s="81"/>
    </row>
    <row r="9" spans="1:30" ht="33" customHeight="1" x14ac:dyDescent="0.25">
      <c r="A9" s="82" t="s">
        <v>326</v>
      </c>
      <c r="B9" s="653" t="s">
        <v>344</v>
      </c>
      <c r="C9" s="653"/>
      <c r="D9" s="653"/>
      <c r="E9" s="653" t="s">
        <v>375</v>
      </c>
      <c r="F9" s="653"/>
      <c r="G9" s="653"/>
      <c r="H9" s="656" t="s">
        <v>376</v>
      </c>
      <c r="I9" s="656"/>
      <c r="J9" s="656"/>
      <c r="K9" s="656" t="s">
        <v>377</v>
      </c>
      <c r="L9" s="656"/>
      <c r="M9" s="656"/>
      <c r="N9" s="656" t="s">
        <v>378</v>
      </c>
      <c r="O9" s="656"/>
      <c r="P9" s="656"/>
      <c r="Q9" s="656"/>
      <c r="R9" s="73"/>
      <c r="S9" s="73"/>
      <c r="T9" s="73"/>
      <c r="U9" s="73"/>
      <c r="V9" s="73"/>
      <c r="W9" s="73"/>
      <c r="X9" s="73"/>
      <c r="Y9" s="73"/>
      <c r="Z9" s="73"/>
      <c r="AA9" s="73"/>
      <c r="AB9" s="73"/>
      <c r="AC9" s="73"/>
      <c r="AD9" s="73"/>
    </row>
    <row r="10" spans="1:30" ht="15.75" x14ac:dyDescent="0.25">
      <c r="A10" s="82">
        <v>1</v>
      </c>
      <c r="B10" s="653">
        <v>2</v>
      </c>
      <c r="C10" s="653"/>
      <c r="D10" s="653"/>
      <c r="E10" s="653">
        <v>3</v>
      </c>
      <c r="F10" s="653"/>
      <c r="G10" s="653"/>
      <c r="H10" s="653">
        <v>4</v>
      </c>
      <c r="I10" s="653"/>
      <c r="J10" s="653"/>
      <c r="K10" s="653">
        <v>5</v>
      </c>
      <c r="L10" s="653"/>
      <c r="M10" s="653"/>
      <c r="N10" s="653">
        <v>6</v>
      </c>
      <c r="O10" s="653"/>
      <c r="P10" s="653"/>
      <c r="Q10" s="653"/>
      <c r="R10" s="73"/>
      <c r="S10" s="73"/>
      <c r="T10" s="73"/>
      <c r="U10" s="73"/>
      <c r="V10" s="73"/>
      <c r="W10" s="73"/>
      <c r="X10" s="73"/>
      <c r="Y10" s="73"/>
      <c r="Z10" s="73"/>
      <c r="AA10" s="73"/>
      <c r="AB10" s="73"/>
      <c r="AC10" s="73"/>
      <c r="AD10" s="73"/>
    </row>
    <row r="11" spans="1:30" ht="15.75" x14ac:dyDescent="0.25">
      <c r="A11" s="103">
        <v>1</v>
      </c>
      <c r="B11" s="653" t="s">
        <v>379</v>
      </c>
      <c r="C11" s="653"/>
      <c r="D11" s="653"/>
      <c r="E11" s="653">
        <v>1</v>
      </c>
      <c r="F11" s="653"/>
      <c r="G11" s="653"/>
      <c r="H11" s="653">
        <v>12</v>
      </c>
      <c r="I11" s="653"/>
      <c r="J11" s="653"/>
      <c r="K11" s="655">
        <f>N11/H11</f>
        <v>3333.3333333333335</v>
      </c>
      <c r="L11" s="655"/>
      <c r="M11" s="655"/>
      <c r="N11" s="655">
        <v>40000</v>
      </c>
      <c r="O11" s="655"/>
      <c r="P11" s="655"/>
      <c r="Q11" s="655"/>
      <c r="R11" s="73"/>
      <c r="S11" s="73"/>
      <c r="T11" s="73"/>
      <c r="U11" s="73"/>
      <c r="V11" s="73"/>
      <c r="W11" s="73"/>
      <c r="X11" s="73"/>
      <c r="Y11" s="73"/>
      <c r="Z11" s="73"/>
      <c r="AA11" s="73"/>
      <c r="AB11" s="73"/>
      <c r="AC11" s="73"/>
      <c r="AD11" s="73"/>
    </row>
    <row r="12" spans="1:30" ht="15.75" x14ac:dyDescent="0.25">
      <c r="A12" s="82"/>
      <c r="B12" s="653"/>
      <c r="C12" s="653"/>
      <c r="D12" s="653"/>
      <c r="E12" s="653"/>
      <c r="F12" s="653"/>
      <c r="G12" s="653"/>
      <c r="H12" s="653"/>
      <c r="I12" s="653"/>
      <c r="J12" s="653"/>
      <c r="K12" s="655"/>
      <c r="L12" s="655"/>
      <c r="M12" s="655"/>
      <c r="N12" s="655"/>
      <c r="O12" s="655"/>
      <c r="P12" s="655"/>
      <c r="Q12" s="655"/>
      <c r="R12" s="73"/>
      <c r="S12" s="73"/>
      <c r="T12" s="73"/>
      <c r="U12" s="73"/>
      <c r="V12" s="73"/>
      <c r="W12" s="73"/>
      <c r="X12" s="73"/>
      <c r="Y12" s="73"/>
      <c r="Z12" s="73"/>
      <c r="AA12" s="73"/>
      <c r="AB12" s="73"/>
      <c r="AC12" s="73"/>
      <c r="AD12" s="73"/>
    </row>
    <row r="13" spans="1:30" s="84" customFormat="1" ht="15.75" x14ac:dyDescent="0.25">
      <c r="A13" s="83"/>
      <c r="B13" s="640" t="s">
        <v>341</v>
      </c>
      <c r="C13" s="641"/>
      <c r="D13" s="642"/>
      <c r="E13" s="639"/>
      <c r="F13" s="639"/>
      <c r="G13" s="639"/>
      <c r="H13" s="639" t="s">
        <v>34</v>
      </c>
      <c r="I13" s="639"/>
      <c r="J13" s="639"/>
      <c r="K13" s="651" t="s">
        <v>34</v>
      </c>
      <c r="L13" s="651"/>
      <c r="M13" s="651"/>
      <c r="N13" s="651">
        <f>SUM(N11)</f>
        <v>40000</v>
      </c>
      <c r="O13" s="651"/>
      <c r="P13" s="651"/>
      <c r="Q13" s="651"/>
    </row>
    <row r="15" spans="1:30" s="73" customFormat="1" ht="15.75" hidden="1" x14ac:dyDescent="0.25">
      <c r="A15" s="652" t="s">
        <v>451</v>
      </c>
      <c r="B15" s="652"/>
      <c r="C15" s="652"/>
      <c r="D15" s="652"/>
      <c r="E15" s="652"/>
      <c r="F15" s="652"/>
      <c r="G15" s="652"/>
      <c r="H15" s="652"/>
      <c r="I15" s="652"/>
      <c r="J15" s="652"/>
      <c r="K15" s="652"/>
      <c r="L15" s="652"/>
      <c r="M15" s="652"/>
      <c r="N15" s="652"/>
      <c r="O15" s="652"/>
      <c r="P15" s="193"/>
    </row>
    <row r="16" spans="1:30" s="73" customFormat="1" ht="15.75" hidden="1" x14ac:dyDescent="0.25"/>
    <row r="17" spans="1:30" s="73" customFormat="1" ht="34.5" hidden="1" customHeight="1" x14ac:dyDescent="0.25">
      <c r="A17" s="89" t="s">
        <v>326</v>
      </c>
      <c r="B17" s="663" t="s">
        <v>344</v>
      </c>
      <c r="C17" s="664"/>
      <c r="D17" s="664"/>
      <c r="E17" s="664"/>
      <c r="F17" s="664"/>
      <c r="G17" s="664"/>
      <c r="H17" s="664"/>
      <c r="I17" s="665"/>
      <c r="J17" s="666" t="s">
        <v>406</v>
      </c>
      <c r="K17" s="667"/>
      <c r="L17" s="666" t="s">
        <v>407</v>
      </c>
      <c r="M17" s="668"/>
      <c r="N17" s="667"/>
    </row>
    <row r="18" spans="1:30" s="73" customFormat="1" ht="15.75" hidden="1" x14ac:dyDescent="0.25">
      <c r="A18" s="82" t="s">
        <v>399</v>
      </c>
      <c r="B18" s="660" t="s">
        <v>452</v>
      </c>
      <c r="C18" s="661"/>
      <c r="D18" s="661"/>
      <c r="E18" s="661"/>
      <c r="F18" s="661"/>
      <c r="G18" s="661"/>
      <c r="H18" s="661"/>
      <c r="I18" s="662"/>
      <c r="J18" s="653" t="s">
        <v>34</v>
      </c>
      <c r="K18" s="653"/>
      <c r="L18" s="655"/>
      <c r="M18" s="655"/>
      <c r="N18" s="655"/>
    </row>
    <row r="19" spans="1:30" s="73" customFormat="1" ht="15.75" hidden="1" x14ac:dyDescent="0.25">
      <c r="A19" s="82" t="s">
        <v>399</v>
      </c>
      <c r="B19" s="660" t="s">
        <v>408</v>
      </c>
      <c r="C19" s="661"/>
      <c r="D19" s="661"/>
      <c r="E19" s="661"/>
      <c r="F19" s="661"/>
      <c r="G19" s="661"/>
      <c r="H19" s="661"/>
      <c r="I19" s="662"/>
      <c r="J19" s="653">
        <v>12</v>
      </c>
      <c r="K19" s="653"/>
      <c r="L19" s="655"/>
      <c r="M19" s="655"/>
      <c r="N19" s="655"/>
    </row>
    <row r="20" spans="1:30" s="73" customFormat="1" ht="15.75" hidden="1" x14ac:dyDescent="0.25">
      <c r="A20" s="82" t="s">
        <v>187</v>
      </c>
      <c r="B20" s="660" t="s">
        <v>410</v>
      </c>
      <c r="C20" s="661"/>
      <c r="D20" s="661"/>
      <c r="E20" s="661"/>
      <c r="F20" s="661"/>
      <c r="G20" s="661"/>
      <c r="H20" s="661"/>
      <c r="I20" s="662"/>
      <c r="J20" s="653">
        <v>12</v>
      </c>
      <c r="K20" s="653"/>
      <c r="L20" s="655"/>
      <c r="M20" s="655"/>
      <c r="N20" s="655"/>
    </row>
    <row r="21" spans="1:30" s="73" customFormat="1" ht="15.75" hidden="1" x14ac:dyDescent="0.25">
      <c r="A21" s="82" t="s">
        <v>409</v>
      </c>
      <c r="B21" s="660" t="s">
        <v>412</v>
      </c>
      <c r="C21" s="661"/>
      <c r="D21" s="661"/>
      <c r="E21" s="661"/>
      <c r="F21" s="661"/>
      <c r="G21" s="661"/>
      <c r="H21" s="661"/>
      <c r="I21" s="662"/>
      <c r="J21" s="653">
        <v>12</v>
      </c>
      <c r="K21" s="653"/>
      <c r="L21" s="655"/>
      <c r="M21" s="655"/>
      <c r="N21" s="655"/>
    </row>
    <row r="22" spans="1:30" s="73" customFormat="1" ht="15.75" hidden="1" x14ac:dyDescent="0.25">
      <c r="A22" s="82" t="s">
        <v>411</v>
      </c>
      <c r="B22" s="660" t="s">
        <v>453</v>
      </c>
      <c r="C22" s="661"/>
      <c r="D22" s="661"/>
      <c r="E22" s="661"/>
      <c r="F22" s="661"/>
      <c r="G22" s="661"/>
      <c r="H22" s="661"/>
      <c r="I22" s="662"/>
      <c r="J22" s="653">
        <v>1</v>
      </c>
      <c r="K22" s="653"/>
      <c r="L22" s="655"/>
      <c r="M22" s="655"/>
      <c r="N22" s="655"/>
    </row>
    <row r="23" spans="1:30" s="73" customFormat="1" ht="20.25" hidden="1" customHeight="1" x14ac:dyDescent="0.25">
      <c r="A23" s="82" t="s">
        <v>413</v>
      </c>
      <c r="B23" s="660" t="s">
        <v>454</v>
      </c>
      <c r="C23" s="661"/>
      <c r="D23" s="661"/>
      <c r="E23" s="661"/>
      <c r="F23" s="661"/>
      <c r="G23" s="661"/>
      <c r="H23" s="661"/>
      <c r="I23" s="662"/>
      <c r="J23" s="653">
        <v>1</v>
      </c>
      <c r="K23" s="653"/>
      <c r="L23" s="655"/>
      <c r="M23" s="655"/>
      <c r="N23" s="655"/>
    </row>
    <row r="24" spans="1:30" s="73" customFormat="1" ht="20.25" hidden="1" customHeight="1" x14ac:dyDescent="0.25">
      <c r="A24" s="82" t="s">
        <v>414</v>
      </c>
      <c r="B24" s="660" t="s">
        <v>455</v>
      </c>
      <c r="C24" s="661"/>
      <c r="D24" s="661"/>
      <c r="E24" s="661"/>
      <c r="F24" s="661"/>
      <c r="G24" s="661"/>
      <c r="H24" s="661"/>
      <c r="I24" s="662"/>
      <c r="J24" s="653">
        <v>1</v>
      </c>
      <c r="K24" s="653"/>
      <c r="L24" s="655"/>
      <c r="M24" s="655"/>
      <c r="N24" s="655"/>
    </row>
    <row r="25" spans="1:30" s="73" customFormat="1" ht="20.25" hidden="1" customHeight="1" x14ac:dyDescent="0.25">
      <c r="A25" s="82" t="s">
        <v>415</v>
      </c>
      <c r="B25" s="660"/>
      <c r="C25" s="661"/>
      <c r="D25" s="661"/>
      <c r="E25" s="661"/>
      <c r="F25" s="661"/>
      <c r="G25" s="661"/>
      <c r="H25" s="661"/>
      <c r="I25" s="662"/>
      <c r="J25" s="653"/>
      <c r="K25" s="653"/>
      <c r="L25" s="655"/>
      <c r="M25" s="655"/>
      <c r="N25" s="655"/>
    </row>
    <row r="26" spans="1:30" s="73" customFormat="1" ht="20.25" hidden="1" customHeight="1" x14ac:dyDescent="0.25">
      <c r="A26" s="82" t="s">
        <v>416</v>
      </c>
      <c r="B26" s="660"/>
      <c r="C26" s="661"/>
      <c r="D26" s="661"/>
      <c r="E26" s="661"/>
      <c r="F26" s="661"/>
      <c r="G26" s="661"/>
      <c r="H26" s="661"/>
      <c r="I26" s="662"/>
      <c r="J26" s="653"/>
      <c r="K26" s="653"/>
      <c r="L26" s="655"/>
      <c r="M26" s="655"/>
      <c r="N26" s="655"/>
    </row>
    <row r="27" spans="1:30" s="73" customFormat="1" ht="15.75" hidden="1" x14ac:dyDescent="0.25">
      <c r="A27" s="82" t="s">
        <v>417</v>
      </c>
      <c r="B27" s="660"/>
      <c r="C27" s="661"/>
      <c r="D27" s="661"/>
      <c r="E27" s="661"/>
      <c r="F27" s="661"/>
      <c r="G27" s="661"/>
      <c r="H27" s="661"/>
      <c r="I27" s="662"/>
      <c r="J27" s="653"/>
      <c r="K27" s="653"/>
      <c r="L27" s="655"/>
      <c r="M27" s="655"/>
      <c r="N27" s="655"/>
    </row>
    <row r="28" spans="1:30" s="84" customFormat="1" ht="15.75" hidden="1" x14ac:dyDescent="0.25">
      <c r="A28" s="83"/>
      <c r="B28" s="640" t="s">
        <v>341</v>
      </c>
      <c r="C28" s="641"/>
      <c r="D28" s="641"/>
      <c r="E28" s="641"/>
      <c r="F28" s="641"/>
      <c r="G28" s="641"/>
      <c r="H28" s="641"/>
      <c r="I28" s="642"/>
      <c r="J28" s="639" t="s">
        <v>34</v>
      </c>
      <c r="K28" s="639"/>
      <c r="L28" s="651">
        <f>SUM(L18:N27)</f>
        <v>0</v>
      </c>
      <c r="M28" s="651"/>
      <c r="N28" s="651"/>
    </row>
    <row r="29" spans="1:30" hidden="1" x14ac:dyDescent="0.2"/>
    <row r="30" spans="1:30" hidden="1" x14ac:dyDescent="0.2"/>
    <row r="32" spans="1:30" ht="15.75" x14ac:dyDescent="0.25">
      <c r="A32" s="652" t="s">
        <v>380</v>
      </c>
      <c r="B32" s="652"/>
      <c r="C32" s="652"/>
      <c r="D32" s="652"/>
      <c r="E32" s="652"/>
      <c r="F32" s="652"/>
      <c r="G32" s="652"/>
      <c r="H32" s="652"/>
      <c r="I32" s="652"/>
      <c r="J32" s="652"/>
      <c r="K32" s="652"/>
      <c r="L32" s="652"/>
      <c r="M32" s="652"/>
      <c r="N32" s="652"/>
      <c r="O32" s="652"/>
      <c r="P32" s="193"/>
      <c r="Q32" s="73"/>
      <c r="R32" s="73"/>
      <c r="S32" s="73"/>
      <c r="T32" s="73"/>
      <c r="U32" s="73"/>
      <c r="V32" s="73"/>
      <c r="W32" s="73"/>
      <c r="X32" s="73"/>
      <c r="Y32" s="73"/>
      <c r="Z32" s="73"/>
      <c r="AA32" s="73"/>
      <c r="AB32" s="73"/>
      <c r="AC32" s="73"/>
      <c r="AD32" s="73"/>
    </row>
    <row r="34" spans="1:17" ht="31.5" x14ac:dyDescent="0.25">
      <c r="A34" s="653" t="s">
        <v>326</v>
      </c>
      <c r="B34" s="653"/>
      <c r="C34" s="653" t="s">
        <v>344</v>
      </c>
      <c r="D34" s="653"/>
      <c r="E34" s="653"/>
      <c r="F34" s="653"/>
      <c r="G34" s="653"/>
      <c r="H34" s="653"/>
      <c r="I34" s="653"/>
      <c r="J34" s="653"/>
      <c r="K34" s="653" t="s">
        <v>381</v>
      </c>
      <c r="L34" s="653"/>
      <c r="M34" s="653"/>
      <c r="N34" s="656" t="s">
        <v>524</v>
      </c>
      <c r="O34" s="656"/>
      <c r="P34" s="196" t="s">
        <v>525</v>
      </c>
      <c r="Q34" s="196" t="s">
        <v>526</v>
      </c>
    </row>
    <row r="35" spans="1:17" ht="30.75" customHeight="1" x14ac:dyDescent="0.25">
      <c r="A35" s="633">
        <v>1</v>
      </c>
      <c r="B35" s="633"/>
      <c r="C35" s="657" t="s">
        <v>495</v>
      </c>
      <c r="D35" s="658"/>
      <c r="E35" s="658"/>
      <c r="F35" s="658"/>
      <c r="G35" s="658"/>
      <c r="H35" s="658"/>
      <c r="I35" s="658"/>
      <c r="J35" s="659"/>
      <c r="K35" s="653">
        <v>5</v>
      </c>
      <c r="L35" s="653"/>
      <c r="M35" s="653"/>
      <c r="N35" s="655">
        <v>24000</v>
      </c>
      <c r="O35" s="655"/>
      <c r="P35" s="194"/>
      <c r="Q35" s="199"/>
    </row>
    <row r="36" spans="1:17" ht="15.75" x14ac:dyDescent="0.25">
      <c r="A36" s="633">
        <v>2</v>
      </c>
      <c r="B36" s="633"/>
      <c r="C36" s="633" t="s">
        <v>382</v>
      </c>
      <c r="D36" s="633"/>
      <c r="E36" s="633"/>
      <c r="F36" s="633"/>
      <c r="G36" s="633"/>
      <c r="H36" s="633"/>
      <c r="I36" s="633"/>
      <c r="J36" s="633"/>
      <c r="K36" s="653">
        <v>1</v>
      </c>
      <c r="L36" s="653"/>
      <c r="M36" s="653"/>
      <c r="N36" s="655">
        <v>347100</v>
      </c>
      <c r="O36" s="655"/>
      <c r="P36" s="194">
        <v>347100</v>
      </c>
      <c r="Q36" s="199"/>
    </row>
    <row r="37" spans="1:17" ht="15.75" hidden="1" x14ac:dyDescent="0.25">
      <c r="A37" s="633"/>
      <c r="B37" s="633"/>
      <c r="C37" s="633"/>
      <c r="D37" s="633"/>
      <c r="E37" s="633"/>
      <c r="F37" s="633"/>
      <c r="G37" s="633"/>
      <c r="H37" s="633"/>
      <c r="I37" s="633"/>
      <c r="J37" s="633"/>
      <c r="K37" s="653"/>
      <c r="L37" s="653"/>
      <c r="M37" s="653"/>
      <c r="N37" s="655"/>
      <c r="O37" s="655"/>
      <c r="P37" s="194"/>
      <c r="Q37" s="199"/>
    </row>
    <row r="38" spans="1:17" ht="15.75" hidden="1" x14ac:dyDescent="0.25">
      <c r="A38" s="633">
        <v>4</v>
      </c>
      <c r="B38" s="633"/>
      <c r="C38" s="633"/>
      <c r="D38" s="633"/>
      <c r="E38" s="633"/>
      <c r="F38" s="633"/>
      <c r="G38" s="633"/>
      <c r="H38" s="633"/>
      <c r="I38" s="633"/>
      <c r="J38" s="633"/>
      <c r="K38" s="654"/>
      <c r="L38" s="654"/>
      <c r="M38" s="654"/>
      <c r="N38" s="655"/>
      <c r="O38" s="655"/>
      <c r="P38" s="194"/>
      <c r="Q38" s="199"/>
    </row>
    <row r="39" spans="1:17" ht="15.75" hidden="1" x14ac:dyDescent="0.25">
      <c r="A39" s="633"/>
      <c r="B39" s="633"/>
      <c r="C39" s="633"/>
      <c r="D39" s="633"/>
      <c r="E39" s="633"/>
      <c r="F39" s="633"/>
      <c r="G39" s="633"/>
      <c r="H39" s="633"/>
      <c r="I39" s="633"/>
      <c r="J39" s="633"/>
      <c r="K39" s="653"/>
      <c r="L39" s="653"/>
      <c r="M39" s="653"/>
      <c r="N39" s="655"/>
      <c r="O39" s="655"/>
      <c r="P39" s="194"/>
      <c r="Q39" s="199"/>
    </row>
    <row r="40" spans="1:17" s="84" customFormat="1" ht="15.75" x14ac:dyDescent="0.25">
      <c r="A40" s="639"/>
      <c r="B40" s="639"/>
      <c r="C40" s="640" t="s">
        <v>341</v>
      </c>
      <c r="D40" s="641"/>
      <c r="E40" s="641"/>
      <c r="F40" s="641"/>
      <c r="G40" s="641"/>
      <c r="H40" s="641"/>
      <c r="I40" s="641"/>
      <c r="J40" s="642"/>
      <c r="K40" s="639" t="s">
        <v>34</v>
      </c>
      <c r="L40" s="639"/>
      <c r="M40" s="639"/>
      <c r="N40" s="651">
        <f>SUM(N35:O39)</f>
        <v>371100</v>
      </c>
      <c r="O40" s="651"/>
      <c r="P40" s="192">
        <f>SUM(P35:P36)</f>
        <v>347100</v>
      </c>
      <c r="Q40" s="192">
        <f>SUM(Q35:Q36)</f>
        <v>0</v>
      </c>
    </row>
    <row r="41" spans="1:17" ht="15.75" x14ac:dyDescent="0.25">
      <c r="A41" s="73"/>
      <c r="B41" s="73"/>
      <c r="C41" s="73"/>
      <c r="D41" s="73"/>
      <c r="E41" s="73"/>
      <c r="F41" s="73"/>
      <c r="G41" s="73"/>
      <c r="H41" s="73"/>
      <c r="I41" s="73"/>
      <c r="J41" s="73"/>
      <c r="K41" s="73"/>
      <c r="L41" s="73"/>
      <c r="M41" s="73"/>
      <c r="N41" s="73"/>
      <c r="O41" s="73"/>
      <c r="P41" s="73"/>
    </row>
    <row r="42" spans="1:17" ht="15.75" hidden="1" x14ac:dyDescent="0.25">
      <c r="A42" s="652" t="s">
        <v>383</v>
      </c>
      <c r="B42" s="652"/>
      <c r="C42" s="652"/>
      <c r="D42" s="652"/>
      <c r="E42" s="652"/>
      <c r="F42" s="652"/>
      <c r="G42" s="652"/>
      <c r="H42" s="652"/>
      <c r="I42" s="652"/>
      <c r="J42" s="652"/>
      <c r="K42" s="652"/>
      <c r="L42" s="652"/>
      <c r="M42" s="652"/>
      <c r="N42" s="652"/>
      <c r="O42" s="652"/>
      <c r="P42" s="193"/>
    </row>
    <row r="43" spans="1:17" ht="15.75" hidden="1" x14ac:dyDescent="0.25">
      <c r="A43" s="73"/>
      <c r="B43" s="73"/>
      <c r="C43" s="73"/>
      <c r="D43" s="73"/>
      <c r="E43" s="73"/>
      <c r="F43" s="73"/>
      <c r="G43" s="73"/>
      <c r="H43" s="73"/>
      <c r="I43" s="73"/>
      <c r="J43" s="73"/>
      <c r="K43" s="73"/>
      <c r="L43" s="73"/>
      <c r="M43" s="73"/>
      <c r="N43" s="73"/>
      <c r="O43" s="73"/>
      <c r="P43" s="73"/>
    </row>
    <row r="44" spans="1:17" ht="15.75" hidden="1" x14ac:dyDescent="0.25">
      <c r="A44" s="653" t="s">
        <v>326</v>
      </c>
      <c r="B44" s="653"/>
      <c r="C44" s="653" t="s">
        <v>344</v>
      </c>
      <c r="D44" s="653"/>
      <c r="E44" s="653"/>
      <c r="F44" s="653"/>
      <c r="G44" s="653"/>
      <c r="H44" s="653"/>
      <c r="I44" s="653"/>
      <c r="J44" s="653"/>
      <c r="K44" s="634" t="s">
        <v>381</v>
      </c>
      <c r="L44" s="635"/>
      <c r="M44" s="636"/>
      <c r="N44" s="634" t="s">
        <v>384</v>
      </c>
      <c r="O44" s="636"/>
      <c r="P44" s="75"/>
    </row>
    <row r="45" spans="1:17" ht="15.75" hidden="1" x14ac:dyDescent="0.25">
      <c r="A45" s="633">
        <v>1</v>
      </c>
      <c r="B45" s="633"/>
      <c r="C45" s="633"/>
      <c r="D45" s="633"/>
      <c r="E45" s="633"/>
      <c r="F45" s="633"/>
      <c r="G45" s="633"/>
      <c r="H45" s="633"/>
      <c r="I45" s="633"/>
      <c r="J45" s="633"/>
      <c r="K45" s="634"/>
      <c r="L45" s="635"/>
      <c r="M45" s="636"/>
      <c r="N45" s="637"/>
      <c r="O45" s="638"/>
      <c r="P45" s="197"/>
    </row>
    <row r="46" spans="1:17" ht="15.75" hidden="1" x14ac:dyDescent="0.25">
      <c r="A46" s="633">
        <v>2</v>
      </c>
      <c r="B46" s="633"/>
      <c r="C46" s="633"/>
      <c r="D46" s="633"/>
      <c r="E46" s="633"/>
      <c r="F46" s="633"/>
      <c r="G46" s="633"/>
      <c r="H46" s="633"/>
      <c r="I46" s="633"/>
      <c r="J46" s="633"/>
      <c r="K46" s="648"/>
      <c r="L46" s="649"/>
      <c r="M46" s="650"/>
      <c r="N46" s="637"/>
      <c r="O46" s="638"/>
      <c r="P46" s="197"/>
    </row>
    <row r="47" spans="1:17" ht="15.75" hidden="1" x14ac:dyDescent="0.25">
      <c r="A47" s="633"/>
      <c r="B47" s="633"/>
      <c r="C47" s="633"/>
      <c r="D47" s="633"/>
      <c r="E47" s="633"/>
      <c r="F47" s="633"/>
      <c r="G47" s="633"/>
      <c r="H47" s="633"/>
      <c r="I47" s="633"/>
      <c r="J47" s="633"/>
      <c r="K47" s="634"/>
      <c r="L47" s="635"/>
      <c r="M47" s="636"/>
      <c r="N47" s="637"/>
      <c r="O47" s="638"/>
      <c r="P47" s="197"/>
    </row>
    <row r="48" spans="1:17" ht="15.75" hidden="1" x14ac:dyDescent="0.25">
      <c r="A48" s="639"/>
      <c r="B48" s="639"/>
      <c r="C48" s="640" t="s">
        <v>341</v>
      </c>
      <c r="D48" s="641"/>
      <c r="E48" s="641"/>
      <c r="F48" s="641"/>
      <c r="G48" s="641"/>
      <c r="H48" s="641"/>
      <c r="I48" s="641"/>
      <c r="J48" s="642"/>
      <c r="K48" s="643" t="s">
        <v>34</v>
      </c>
      <c r="L48" s="644"/>
      <c r="M48" s="645"/>
      <c r="N48" s="646">
        <f>SUM(N45:O47)</f>
        <v>0</v>
      </c>
      <c r="O48" s="647"/>
      <c r="P48" s="198"/>
    </row>
    <row r="49" spans="1:16" ht="15.75" x14ac:dyDescent="0.25">
      <c r="A49" s="73"/>
      <c r="B49" s="73"/>
      <c r="C49" s="73"/>
      <c r="D49" s="73"/>
      <c r="E49" s="73"/>
      <c r="F49" s="73"/>
      <c r="G49" s="73"/>
      <c r="H49" s="73"/>
      <c r="I49" s="73"/>
      <c r="J49" s="73"/>
      <c r="K49" s="73"/>
      <c r="L49" s="73"/>
      <c r="M49" s="73"/>
      <c r="N49" s="73"/>
      <c r="O49" s="73"/>
      <c r="P49" s="73"/>
    </row>
  </sheetData>
  <mergeCells count="117">
    <mergeCell ref="A1:O1"/>
    <mergeCell ref="A3:E3"/>
    <mergeCell ref="F3:N3"/>
    <mergeCell ref="A5:C5"/>
    <mergeCell ref="A7:O7"/>
    <mergeCell ref="B9:D9"/>
    <mergeCell ref="E9:G9"/>
    <mergeCell ref="H9:J9"/>
    <mergeCell ref="K9:M9"/>
    <mergeCell ref="N9:Q9"/>
    <mergeCell ref="B10:D10"/>
    <mergeCell ref="E10:G10"/>
    <mergeCell ref="H10:J10"/>
    <mergeCell ref="K10:M10"/>
    <mergeCell ref="N10:Q10"/>
    <mergeCell ref="B11:D11"/>
    <mergeCell ref="E11:G11"/>
    <mergeCell ref="H11:J11"/>
    <mergeCell ref="K11:M11"/>
    <mergeCell ref="N11:Q11"/>
    <mergeCell ref="B12:D12"/>
    <mergeCell ref="E12:G12"/>
    <mergeCell ref="H12:J12"/>
    <mergeCell ref="K12:M12"/>
    <mergeCell ref="N12:Q12"/>
    <mergeCell ref="B13:D13"/>
    <mergeCell ref="E13:G13"/>
    <mergeCell ref="H13:J13"/>
    <mergeCell ref="K13:M13"/>
    <mergeCell ref="N13:Q13"/>
    <mergeCell ref="B19:I19"/>
    <mergeCell ref="J19:K19"/>
    <mergeCell ref="L19:N19"/>
    <mergeCell ref="B20:I20"/>
    <mergeCell ref="J20:K20"/>
    <mergeCell ref="L20:N20"/>
    <mergeCell ref="A15:O15"/>
    <mergeCell ref="B17:I17"/>
    <mergeCell ref="J17:K17"/>
    <mergeCell ref="L17:N17"/>
    <mergeCell ref="B18:I18"/>
    <mergeCell ref="J18:K18"/>
    <mergeCell ref="L18:N18"/>
    <mergeCell ref="B23:I23"/>
    <mergeCell ref="J23:K23"/>
    <mergeCell ref="L23:N23"/>
    <mergeCell ref="B24:I24"/>
    <mergeCell ref="J24:K24"/>
    <mergeCell ref="L24:N24"/>
    <mergeCell ref="B21:I21"/>
    <mergeCell ref="J21:K21"/>
    <mergeCell ref="L21:N21"/>
    <mergeCell ref="B22:I22"/>
    <mergeCell ref="J22:K22"/>
    <mergeCell ref="L22:N22"/>
    <mergeCell ref="B27:I27"/>
    <mergeCell ref="J27:K27"/>
    <mergeCell ref="L27:N27"/>
    <mergeCell ref="B28:I28"/>
    <mergeCell ref="J28:K28"/>
    <mergeCell ref="L28:N28"/>
    <mergeCell ref="B25:I25"/>
    <mergeCell ref="J25:K25"/>
    <mergeCell ref="L25:N25"/>
    <mergeCell ref="B26:I26"/>
    <mergeCell ref="J26:K26"/>
    <mergeCell ref="L26:N26"/>
    <mergeCell ref="A32:O32"/>
    <mergeCell ref="A34:B34"/>
    <mergeCell ref="C34:J34"/>
    <mergeCell ref="K34:M34"/>
    <mergeCell ref="N34:O34"/>
    <mergeCell ref="A35:B35"/>
    <mergeCell ref="C35:J35"/>
    <mergeCell ref="K35:M35"/>
    <mergeCell ref="N35:O35"/>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40:B40"/>
    <mergeCell ref="C40:J40"/>
    <mergeCell ref="K40:M40"/>
    <mergeCell ref="N40:O40"/>
    <mergeCell ref="A42:O42"/>
    <mergeCell ref="A44:B44"/>
    <mergeCell ref="C44:J44"/>
    <mergeCell ref="K44:M44"/>
    <mergeCell ref="N44:O44"/>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s>
  <pageMargins left="0.70866141732283472" right="0.70866141732283472" top="0.74803149606299213" bottom="0.74803149606299213" header="0.31496062992125984" footer="0.31496062992125984"/>
  <pageSetup paperSize="9" scale="7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90" zoomScaleNormal="90" zoomScaleSheetLayoutView="90" workbookViewId="0">
      <selection activeCell="J12" sqref="J12:K12"/>
    </sheetView>
  </sheetViews>
  <sheetFormatPr defaultRowHeight="15.75" x14ac:dyDescent="0.25"/>
  <cols>
    <col min="1" max="1" width="8" style="73" customWidth="1"/>
    <col min="2" max="2" width="9.33203125" style="73"/>
    <col min="3" max="3" width="7.6640625" style="73" customWidth="1"/>
    <col min="4" max="4" width="10" style="73" customWidth="1"/>
    <col min="5" max="5" width="19" style="73" customWidth="1"/>
    <col min="6" max="6" width="0" style="73" hidden="1" customWidth="1"/>
    <col min="7" max="7" width="8.83203125" style="73" hidden="1" customWidth="1"/>
    <col min="8" max="8" width="0" style="73" hidden="1" customWidth="1"/>
    <col min="9" max="9" width="1.6640625" style="73" hidden="1" customWidth="1"/>
    <col min="10" max="10" width="9.33203125" style="73"/>
    <col min="11" max="11" width="26.1640625" style="73" customWidth="1"/>
    <col min="12" max="12" width="9" style="73" customWidth="1"/>
    <col min="13" max="13" width="21" style="73" customWidth="1"/>
    <col min="14" max="14" width="27.83203125" style="73" customWidth="1"/>
    <col min="15" max="15" width="10.1640625" style="73" hidden="1" customWidth="1"/>
    <col min="16" max="55" width="10.6640625" style="73" customWidth="1"/>
    <col min="56" max="57" width="9.33203125" style="73"/>
    <col min="58" max="80" width="10.6640625" style="73" customWidth="1"/>
    <col min="81" max="256" width="9.33203125" style="73"/>
    <col min="257" max="257" width="8" style="73" customWidth="1"/>
    <col min="258" max="258" width="9.33203125" style="73"/>
    <col min="259" max="259" width="7.6640625" style="73" customWidth="1"/>
    <col min="260" max="260" width="10" style="73" customWidth="1"/>
    <col min="261" max="261" width="19" style="73" customWidth="1"/>
    <col min="262" max="265" width="0" style="73" hidden="1" customWidth="1"/>
    <col min="266" max="266" width="9.33203125" style="73"/>
    <col min="267" max="267" width="26.1640625" style="73" customWidth="1"/>
    <col min="268" max="268" width="9" style="73" customWidth="1"/>
    <col min="269" max="269" width="21" style="73" customWidth="1"/>
    <col min="270" max="270" width="27.83203125" style="73" customWidth="1"/>
    <col min="271" max="271" width="0" style="73" hidden="1" customWidth="1"/>
    <col min="272" max="311" width="10.6640625" style="73" customWidth="1"/>
    <col min="312" max="313" width="9.33203125" style="73"/>
    <col min="314" max="336" width="10.6640625" style="73" customWidth="1"/>
    <col min="337" max="512" width="9.33203125" style="73"/>
    <col min="513" max="513" width="8" style="73" customWidth="1"/>
    <col min="514" max="514" width="9.33203125" style="73"/>
    <col min="515" max="515" width="7.6640625" style="73" customWidth="1"/>
    <col min="516" max="516" width="10" style="73" customWidth="1"/>
    <col min="517" max="517" width="19" style="73" customWidth="1"/>
    <col min="518" max="521" width="0" style="73" hidden="1" customWidth="1"/>
    <col min="522" max="522" width="9.33203125" style="73"/>
    <col min="523" max="523" width="26.1640625" style="73" customWidth="1"/>
    <col min="524" max="524" width="9" style="73" customWidth="1"/>
    <col min="525" max="525" width="21" style="73" customWidth="1"/>
    <col min="526" max="526" width="27.83203125" style="73" customWidth="1"/>
    <col min="527" max="527" width="0" style="73" hidden="1" customWidth="1"/>
    <col min="528" max="567" width="10.6640625" style="73" customWidth="1"/>
    <col min="568" max="569" width="9.33203125" style="73"/>
    <col min="570" max="592" width="10.6640625" style="73" customWidth="1"/>
    <col min="593" max="768" width="9.33203125" style="73"/>
    <col min="769" max="769" width="8" style="73" customWidth="1"/>
    <col min="770" max="770" width="9.33203125" style="73"/>
    <col min="771" max="771" width="7.6640625" style="73" customWidth="1"/>
    <col min="772" max="772" width="10" style="73" customWidth="1"/>
    <col min="773" max="773" width="19" style="73" customWidth="1"/>
    <col min="774" max="777" width="0" style="73" hidden="1" customWidth="1"/>
    <col min="778" max="778" width="9.33203125" style="73"/>
    <col min="779" max="779" width="26.1640625" style="73" customWidth="1"/>
    <col min="780" max="780" width="9" style="73" customWidth="1"/>
    <col min="781" max="781" width="21" style="73" customWidth="1"/>
    <col min="782" max="782" width="27.83203125" style="73" customWidth="1"/>
    <col min="783" max="783" width="0" style="73" hidden="1" customWidth="1"/>
    <col min="784" max="823" width="10.6640625" style="73" customWidth="1"/>
    <col min="824" max="825" width="9.33203125" style="73"/>
    <col min="826" max="848" width="10.6640625" style="73" customWidth="1"/>
    <col min="849" max="1024" width="9.33203125" style="73"/>
    <col min="1025" max="1025" width="8" style="73" customWidth="1"/>
    <col min="1026" max="1026" width="9.33203125" style="73"/>
    <col min="1027" max="1027" width="7.6640625" style="73" customWidth="1"/>
    <col min="1028" max="1028" width="10" style="73" customWidth="1"/>
    <col min="1029" max="1029" width="19" style="73" customWidth="1"/>
    <col min="1030" max="1033" width="0" style="73" hidden="1" customWidth="1"/>
    <col min="1034" max="1034" width="9.33203125" style="73"/>
    <col min="1035" max="1035" width="26.1640625" style="73" customWidth="1"/>
    <col min="1036" max="1036" width="9" style="73" customWidth="1"/>
    <col min="1037" max="1037" width="21" style="73" customWidth="1"/>
    <col min="1038" max="1038" width="27.83203125" style="73" customWidth="1"/>
    <col min="1039" max="1039" width="0" style="73" hidden="1" customWidth="1"/>
    <col min="1040" max="1079" width="10.6640625" style="73" customWidth="1"/>
    <col min="1080" max="1081" width="9.33203125" style="73"/>
    <col min="1082" max="1104" width="10.6640625" style="73" customWidth="1"/>
    <col min="1105" max="1280" width="9.33203125" style="73"/>
    <col min="1281" max="1281" width="8" style="73" customWidth="1"/>
    <col min="1282" max="1282" width="9.33203125" style="73"/>
    <col min="1283" max="1283" width="7.6640625" style="73" customWidth="1"/>
    <col min="1284" max="1284" width="10" style="73" customWidth="1"/>
    <col min="1285" max="1285" width="19" style="73" customWidth="1"/>
    <col min="1286" max="1289" width="0" style="73" hidden="1" customWidth="1"/>
    <col min="1290" max="1290" width="9.33203125" style="73"/>
    <col min="1291" max="1291" width="26.1640625" style="73" customWidth="1"/>
    <col min="1292" max="1292" width="9" style="73" customWidth="1"/>
    <col min="1293" max="1293" width="21" style="73" customWidth="1"/>
    <col min="1294" max="1294" width="27.83203125" style="73" customWidth="1"/>
    <col min="1295" max="1295" width="0" style="73" hidden="1" customWidth="1"/>
    <col min="1296" max="1335" width="10.6640625" style="73" customWidth="1"/>
    <col min="1336" max="1337" width="9.33203125" style="73"/>
    <col min="1338" max="1360" width="10.6640625" style="73" customWidth="1"/>
    <col min="1361" max="1536" width="9.33203125" style="73"/>
    <col min="1537" max="1537" width="8" style="73" customWidth="1"/>
    <col min="1538" max="1538" width="9.33203125" style="73"/>
    <col min="1539" max="1539" width="7.6640625" style="73" customWidth="1"/>
    <col min="1540" max="1540" width="10" style="73" customWidth="1"/>
    <col min="1541" max="1541" width="19" style="73" customWidth="1"/>
    <col min="1542" max="1545" width="0" style="73" hidden="1" customWidth="1"/>
    <col min="1546" max="1546" width="9.33203125" style="73"/>
    <col min="1547" max="1547" width="26.1640625" style="73" customWidth="1"/>
    <col min="1548" max="1548" width="9" style="73" customWidth="1"/>
    <col min="1549" max="1549" width="21" style="73" customWidth="1"/>
    <col min="1550" max="1550" width="27.83203125" style="73" customWidth="1"/>
    <col min="1551" max="1551" width="0" style="73" hidden="1" customWidth="1"/>
    <col min="1552" max="1591" width="10.6640625" style="73" customWidth="1"/>
    <col min="1592" max="1593" width="9.33203125" style="73"/>
    <col min="1594" max="1616" width="10.6640625" style="73" customWidth="1"/>
    <col min="1617" max="1792" width="9.33203125" style="73"/>
    <col min="1793" max="1793" width="8" style="73" customWidth="1"/>
    <col min="1794" max="1794" width="9.33203125" style="73"/>
    <col min="1795" max="1795" width="7.6640625" style="73" customWidth="1"/>
    <col min="1796" max="1796" width="10" style="73" customWidth="1"/>
    <col min="1797" max="1797" width="19" style="73" customWidth="1"/>
    <col min="1798" max="1801" width="0" style="73" hidden="1" customWidth="1"/>
    <col min="1802" max="1802" width="9.33203125" style="73"/>
    <col min="1803" max="1803" width="26.1640625" style="73" customWidth="1"/>
    <col min="1804" max="1804" width="9" style="73" customWidth="1"/>
    <col min="1805" max="1805" width="21" style="73" customWidth="1"/>
    <col min="1806" max="1806" width="27.83203125" style="73" customWidth="1"/>
    <col min="1807" max="1807" width="0" style="73" hidden="1" customWidth="1"/>
    <col min="1808" max="1847" width="10.6640625" style="73" customWidth="1"/>
    <col min="1848" max="1849" width="9.33203125" style="73"/>
    <col min="1850" max="1872" width="10.6640625" style="73" customWidth="1"/>
    <col min="1873" max="2048" width="9.33203125" style="73"/>
    <col min="2049" max="2049" width="8" style="73" customWidth="1"/>
    <col min="2050" max="2050" width="9.33203125" style="73"/>
    <col min="2051" max="2051" width="7.6640625" style="73" customWidth="1"/>
    <col min="2052" max="2052" width="10" style="73" customWidth="1"/>
    <col min="2053" max="2053" width="19" style="73" customWidth="1"/>
    <col min="2054" max="2057" width="0" style="73" hidden="1" customWidth="1"/>
    <col min="2058" max="2058" width="9.33203125" style="73"/>
    <col min="2059" max="2059" width="26.1640625" style="73" customWidth="1"/>
    <col min="2060" max="2060" width="9" style="73" customWidth="1"/>
    <col min="2061" max="2061" width="21" style="73" customWidth="1"/>
    <col min="2062" max="2062" width="27.83203125" style="73" customWidth="1"/>
    <col min="2063" max="2063" width="0" style="73" hidden="1" customWidth="1"/>
    <col min="2064" max="2103" width="10.6640625" style="73" customWidth="1"/>
    <col min="2104" max="2105" width="9.33203125" style="73"/>
    <col min="2106" max="2128" width="10.6640625" style="73" customWidth="1"/>
    <col min="2129" max="2304" width="9.33203125" style="73"/>
    <col min="2305" max="2305" width="8" style="73" customWidth="1"/>
    <col min="2306" max="2306" width="9.33203125" style="73"/>
    <col min="2307" max="2307" width="7.6640625" style="73" customWidth="1"/>
    <col min="2308" max="2308" width="10" style="73" customWidth="1"/>
    <col min="2309" max="2309" width="19" style="73" customWidth="1"/>
    <col min="2310" max="2313" width="0" style="73" hidden="1" customWidth="1"/>
    <col min="2314" max="2314" width="9.33203125" style="73"/>
    <col min="2315" max="2315" width="26.1640625" style="73" customWidth="1"/>
    <col min="2316" max="2316" width="9" style="73" customWidth="1"/>
    <col min="2317" max="2317" width="21" style="73" customWidth="1"/>
    <col min="2318" max="2318" width="27.83203125" style="73" customWidth="1"/>
    <col min="2319" max="2319" width="0" style="73" hidden="1" customWidth="1"/>
    <col min="2320" max="2359" width="10.6640625" style="73" customWidth="1"/>
    <col min="2360" max="2361" width="9.33203125" style="73"/>
    <col min="2362" max="2384" width="10.6640625" style="73" customWidth="1"/>
    <col min="2385" max="2560" width="9.33203125" style="73"/>
    <col min="2561" max="2561" width="8" style="73" customWidth="1"/>
    <col min="2562" max="2562" width="9.33203125" style="73"/>
    <col min="2563" max="2563" width="7.6640625" style="73" customWidth="1"/>
    <col min="2564" max="2564" width="10" style="73" customWidth="1"/>
    <col min="2565" max="2565" width="19" style="73" customWidth="1"/>
    <col min="2566" max="2569" width="0" style="73" hidden="1" customWidth="1"/>
    <col min="2570" max="2570" width="9.33203125" style="73"/>
    <col min="2571" max="2571" width="26.1640625" style="73" customWidth="1"/>
    <col min="2572" max="2572" width="9" style="73" customWidth="1"/>
    <col min="2573" max="2573" width="21" style="73" customWidth="1"/>
    <col min="2574" max="2574" width="27.83203125" style="73" customWidth="1"/>
    <col min="2575" max="2575" width="0" style="73" hidden="1" customWidth="1"/>
    <col min="2576" max="2615" width="10.6640625" style="73" customWidth="1"/>
    <col min="2616" max="2617" width="9.33203125" style="73"/>
    <col min="2618" max="2640" width="10.6640625" style="73" customWidth="1"/>
    <col min="2641" max="2816" width="9.33203125" style="73"/>
    <col min="2817" max="2817" width="8" style="73" customWidth="1"/>
    <col min="2818" max="2818" width="9.33203125" style="73"/>
    <col min="2819" max="2819" width="7.6640625" style="73" customWidth="1"/>
    <col min="2820" max="2820" width="10" style="73" customWidth="1"/>
    <col min="2821" max="2821" width="19" style="73" customWidth="1"/>
    <col min="2822" max="2825" width="0" style="73" hidden="1" customWidth="1"/>
    <col min="2826" max="2826" width="9.33203125" style="73"/>
    <col min="2827" max="2827" width="26.1640625" style="73" customWidth="1"/>
    <col min="2828" max="2828" width="9" style="73" customWidth="1"/>
    <col min="2829" max="2829" width="21" style="73" customWidth="1"/>
    <col min="2830" max="2830" width="27.83203125" style="73" customWidth="1"/>
    <col min="2831" max="2831" width="0" style="73" hidden="1" customWidth="1"/>
    <col min="2832" max="2871" width="10.6640625" style="73" customWidth="1"/>
    <col min="2872" max="2873" width="9.33203125" style="73"/>
    <col min="2874" max="2896" width="10.6640625" style="73" customWidth="1"/>
    <col min="2897" max="3072" width="9.33203125" style="73"/>
    <col min="3073" max="3073" width="8" style="73" customWidth="1"/>
    <col min="3074" max="3074" width="9.33203125" style="73"/>
    <col min="3075" max="3075" width="7.6640625" style="73" customWidth="1"/>
    <col min="3076" max="3076" width="10" style="73" customWidth="1"/>
    <col min="3077" max="3077" width="19" style="73" customWidth="1"/>
    <col min="3078" max="3081" width="0" style="73" hidden="1" customWidth="1"/>
    <col min="3082" max="3082" width="9.33203125" style="73"/>
    <col min="3083" max="3083" width="26.1640625" style="73" customWidth="1"/>
    <col min="3084" max="3084" width="9" style="73" customWidth="1"/>
    <col min="3085" max="3085" width="21" style="73" customWidth="1"/>
    <col min="3086" max="3086" width="27.83203125" style="73" customWidth="1"/>
    <col min="3087" max="3087" width="0" style="73" hidden="1" customWidth="1"/>
    <col min="3088" max="3127" width="10.6640625" style="73" customWidth="1"/>
    <col min="3128" max="3129" width="9.33203125" style="73"/>
    <col min="3130" max="3152" width="10.6640625" style="73" customWidth="1"/>
    <col min="3153" max="3328" width="9.33203125" style="73"/>
    <col min="3329" max="3329" width="8" style="73" customWidth="1"/>
    <col min="3330" max="3330" width="9.33203125" style="73"/>
    <col min="3331" max="3331" width="7.6640625" style="73" customWidth="1"/>
    <col min="3332" max="3332" width="10" style="73" customWidth="1"/>
    <col min="3333" max="3333" width="19" style="73" customWidth="1"/>
    <col min="3334" max="3337" width="0" style="73" hidden="1" customWidth="1"/>
    <col min="3338" max="3338" width="9.33203125" style="73"/>
    <col min="3339" max="3339" width="26.1640625" style="73" customWidth="1"/>
    <col min="3340" max="3340" width="9" style="73" customWidth="1"/>
    <col min="3341" max="3341" width="21" style="73" customWidth="1"/>
    <col min="3342" max="3342" width="27.83203125" style="73" customWidth="1"/>
    <col min="3343" max="3343" width="0" style="73" hidden="1" customWidth="1"/>
    <col min="3344" max="3383" width="10.6640625" style="73" customWidth="1"/>
    <col min="3384" max="3385" width="9.33203125" style="73"/>
    <col min="3386" max="3408" width="10.6640625" style="73" customWidth="1"/>
    <col min="3409" max="3584" width="9.33203125" style="73"/>
    <col min="3585" max="3585" width="8" style="73" customWidth="1"/>
    <col min="3586" max="3586" width="9.33203125" style="73"/>
    <col min="3587" max="3587" width="7.6640625" style="73" customWidth="1"/>
    <col min="3588" max="3588" width="10" style="73" customWidth="1"/>
    <col min="3589" max="3589" width="19" style="73" customWidth="1"/>
    <col min="3590" max="3593" width="0" style="73" hidden="1" customWidth="1"/>
    <col min="3594" max="3594" width="9.33203125" style="73"/>
    <col min="3595" max="3595" width="26.1640625" style="73" customWidth="1"/>
    <col min="3596" max="3596" width="9" style="73" customWidth="1"/>
    <col min="3597" max="3597" width="21" style="73" customWidth="1"/>
    <col min="3598" max="3598" width="27.83203125" style="73" customWidth="1"/>
    <col min="3599" max="3599" width="0" style="73" hidden="1" customWidth="1"/>
    <col min="3600" max="3639" width="10.6640625" style="73" customWidth="1"/>
    <col min="3640" max="3641" width="9.33203125" style="73"/>
    <col min="3642" max="3664" width="10.6640625" style="73" customWidth="1"/>
    <col min="3665" max="3840" width="9.33203125" style="73"/>
    <col min="3841" max="3841" width="8" style="73" customWidth="1"/>
    <col min="3842" max="3842" width="9.33203125" style="73"/>
    <col min="3843" max="3843" width="7.6640625" style="73" customWidth="1"/>
    <col min="3844" max="3844" width="10" style="73" customWidth="1"/>
    <col min="3845" max="3845" width="19" style="73" customWidth="1"/>
    <col min="3846" max="3849" width="0" style="73" hidden="1" customWidth="1"/>
    <col min="3850" max="3850" width="9.33203125" style="73"/>
    <col min="3851" max="3851" width="26.1640625" style="73" customWidth="1"/>
    <col min="3852" max="3852" width="9" style="73" customWidth="1"/>
    <col min="3853" max="3853" width="21" style="73" customWidth="1"/>
    <col min="3854" max="3854" width="27.83203125" style="73" customWidth="1"/>
    <col min="3855" max="3855" width="0" style="73" hidden="1" customWidth="1"/>
    <col min="3856" max="3895" width="10.6640625" style="73" customWidth="1"/>
    <col min="3896" max="3897" width="9.33203125" style="73"/>
    <col min="3898" max="3920" width="10.6640625" style="73" customWidth="1"/>
    <col min="3921" max="4096" width="9.33203125" style="73"/>
    <col min="4097" max="4097" width="8" style="73" customWidth="1"/>
    <col min="4098" max="4098" width="9.33203125" style="73"/>
    <col min="4099" max="4099" width="7.6640625" style="73" customWidth="1"/>
    <col min="4100" max="4100" width="10" style="73" customWidth="1"/>
    <col min="4101" max="4101" width="19" style="73" customWidth="1"/>
    <col min="4102" max="4105" width="0" style="73" hidden="1" customWidth="1"/>
    <col min="4106" max="4106" width="9.33203125" style="73"/>
    <col min="4107" max="4107" width="26.1640625" style="73" customWidth="1"/>
    <col min="4108" max="4108" width="9" style="73" customWidth="1"/>
    <col min="4109" max="4109" width="21" style="73" customWidth="1"/>
    <col min="4110" max="4110" width="27.83203125" style="73" customWidth="1"/>
    <col min="4111" max="4111" width="0" style="73" hidden="1" customWidth="1"/>
    <col min="4112" max="4151" width="10.6640625" style="73" customWidth="1"/>
    <col min="4152" max="4153" width="9.33203125" style="73"/>
    <col min="4154" max="4176" width="10.6640625" style="73" customWidth="1"/>
    <col min="4177" max="4352" width="9.33203125" style="73"/>
    <col min="4353" max="4353" width="8" style="73" customWidth="1"/>
    <col min="4354" max="4354" width="9.33203125" style="73"/>
    <col min="4355" max="4355" width="7.6640625" style="73" customWidth="1"/>
    <col min="4356" max="4356" width="10" style="73" customWidth="1"/>
    <col min="4357" max="4357" width="19" style="73" customWidth="1"/>
    <col min="4358" max="4361" width="0" style="73" hidden="1" customWidth="1"/>
    <col min="4362" max="4362" width="9.33203125" style="73"/>
    <col min="4363" max="4363" width="26.1640625" style="73" customWidth="1"/>
    <col min="4364" max="4364" width="9" style="73" customWidth="1"/>
    <col min="4365" max="4365" width="21" style="73" customWidth="1"/>
    <col min="4366" max="4366" width="27.83203125" style="73" customWidth="1"/>
    <col min="4367" max="4367" width="0" style="73" hidden="1" customWidth="1"/>
    <col min="4368" max="4407" width="10.6640625" style="73" customWidth="1"/>
    <col min="4408" max="4409" width="9.33203125" style="73"/>
    <col min="4410" max="4432" width="10.6640625" style="73" customWidth="1"/>
    <col min="4433" max="4608" width="9.33203125" style="73"/>
    <col min="4609" max="4609" width="8" style="73" customWidth="1"/>
    <col min="4610" max="4610" width="9.33203125" style="73"/>
    <col min="4611" max="4611" width="7.6640625" style="73" customWidth="1"/>
    <col min="4612" max="4612" width="10" style="73" customWidth="1"/>
    <col min="4613" max="4613" width="19" style="73" customWidth="1"/>
    <col min="4614" max="4617" width="0" style="73" hidden="1" customWidth="1"/>
    <col min="4618" max="4618" width="9.33203125" style="73"/>
    <col min="4619" max="4619" width="26.1640625" style="73" customWidth="1"/>
    <col min="4620" max="4620" width="9" style="73" customWidth="1"/>
    <col min="4621" max="4621" width="21" style="73" customWidth="1"/>
    <col min="4622" max="4622" width="27.83203125" style="73" customWidth="1"/>
    <col min="4623" max="4623" width="0" style="73" hidden="1" customWidth="1"/>
    <col min="4624" max="4663" width="10.6640625" style="73" customWidth="1"/>
    <col min="4664" max="4665" width="9.33203125" style="73"/>
    <col min="4666" max="4688" width="10.6640625" style="73" customWidth="1"/>
    <col min="4689" max="4864" width="9.33203125" style="73"/>
    <col min="4865" max="4865" width="8" style="73" customWidth="1"/>
    <col min="4866" max="4866" width="9.33203125" style="73"/>
    <col min="4867" max="4867" width="7.6640625" style="73" customWidth="1"/>
    <col min="4868" max="4868" width="10" style="73" customWidth="1"/>
    <col min="4869" max="4869" width="19" style="73" customWidth="1"/>
    <col min="4870" max="4873" width="0" style="73" hidden="1" customWidth="1"/>
    <col min="4874" max="4874" width="9.33203125" style="73"/>
    <col min="4875" max="4875" width="26.1640625" style="73" customWidth="1"/>
    <col min="4876" max="4876" width="9" style="73" customWidth="1"/>
    <col min="4877" max="4877" width="21" style="73" customWidth="1"/>
    <col min="4878" max="4878" width="27.83203125" style="73" customWidth="1"/>
    <col min="4879" max="4879" width="0" style="73" hidden="1" customWidth="1"/>
    <col min="4880" max="4919" width="10.6640625" style="73" customWidth="1"/>
    <col min="4920" max="4921" width="9.33203125" style="73"/>
    <col min="4922" max="4944" width="10.6640625" style="73" customWidth="1"/>
    <col min="4945" max="5120" width="9.33203125" style="73"/>
    <col min="5121" max="5121" width="8" style="73" customWidth="1"/>
    <col min="5122" max="5122" width="9.33203125" style="73"/>
    <col min="5123" max="5123" width="7.6640625" style="73" customWidth="1"/>
    <col min="5124" max="5124" width="10" style="73" customWidth="1"/>
    <col min="5125" max="5125" width="19" style="73" customWidth="1"/>
    <col min="5126" max="5129" width="0" style="73" hidden="1" customWidth="1"/>
    <col min="5130" max="5130" width="9.33203125" style="73"/>
    <col min="5131" max="5131" width="26.1640625" style="73" customWidth="1"/>
    <col min="5132" max="5132" width="9" style="73" customWidth="1"/>
    <col min="5133" max="5133" width="21" style="73" customWidth="1"/>
    <col min="5134" max="5134" width="27.83203125" style="73" customWidth="1"/>
    <col min="5135" max="5135" width="0" style="73" hidden="1" customWidth="1"/>
    <col min="5136" max="5175" width="10.6640625" style="73" customWidth="1"/>
    <col min="5176" max="5177" width="9.33203125" style="73"/>
    <col min="5178" max="5200" width="10.6640625" style="73" customWidth="1"/>
    <col min="5201" max="5376" width="9.33203125" style="73"/>
    <col min="5377" max="5377" width="8" style="73" customWidth="1"/>
    <col min="5378" max="5378" width="9.33203125" style="73"/>
    <col min="5379" max="5379" width="7.6640625" style="73" customWidth="1"/>
    <col min="5380" max="5380" width="10" style="73" customWidth="1"/>
    <col min="5381" max="5381" width="19" style="73" customWidth="1"/>
    <col min="5382" max="5385" width="0" style="73" hidden="1" customWidth="1"/>
    <col min="5386" max="5386" width="9.33203125" style="73"/>
    <col min="5387" max="5387" width="26.1640625" style="73" customWidth="1"/>
    <col min="5388" max="5388" width="9" style="73" customWidth="1"/>
    <col min="5389" max="5389" width="21" style="73" customWidth="1"/>
    <col min="5390" max="5390" width="27.83203125" style="73" customWidth="1"/>
    <col min="5391" max="5391" width="0" style="73" hidden="1" customWidth="1"/>
    <col min="5392" max="5431" width="10.6640625" style="73" customWidth="1"/>
    <col min="5432" max="5433" width="9.33203125" style="73"/>
    <col min="5434" max="5456" width="10.6640625" style="73" customWidth="1"/>
    <col min="5457" max="5632" width="9.33203125" style="73"/>
    <col min="5633" max="5633" width="8" style="73" customWidth="1"/>
    <col min="5634" max="5634" width="9.33203125" style="73"/>
    <col min="5635" max="5635" width="7.6640625" style="73" customWidth="1"/>
    <col min="5636" max="5636" width="10" style="73" customWidth="1"/>
    <col min="5637" max="5637" width="19" style="73" customWidth="1"/>
    <col min="5638" max="5641" width="0" style="73" hidden="1" customWidth="1"/>
    <col min="5642" max="5642" width="9.33203125" style="73"/>
    <col min="5643" max="5643" width="26.1640625" style="73" customWidth="1"/>
    <col min="5644" max="5644" width="9" style="73" customWidth="1"/>
    <col min="5645" max="5645" width="21" style="73" customWidth="1"/>
    <col min="5646" max="5646" width="27.83203125" style="73" customWidth="1"/>
    <col min="5647" max="5647" width="0" style="73" hidden="1" customWidth="1"/>
    <col min="5648" max="5687" width="10.6640625" style="73" customWidth="1"/>
    <col min="5688" max="5689" width="9.33203125" style="73"/>
    <col min="5690" max="5712" width="10.6640625" style="73" customWidth="1"/>
    <col min="5713" max="5888" width="9.33203125" style="73"/>
    <col min="5889" max="5889" width="8" style="73" customWidth="1"/>
    <col min="5890" max="5890" width="9.33203125" style="73"/>
    <col min="5891" max="5891" width="7.6640625" style="73" customWidth="1"/>
    <col min="5892" max="5892" width="10" style="73" customWidth="1"/>
    <col min="5893" max="5893" width="19" style="73" customWidth="1"/>
    <col min="5894" max="5897" width="0" style="73" hidden="1" customWidth="1"/>
    <col min="5898" max="5898" width="9.33203125" style="73"/>
    <col min="5899" max="5899" width="26.1640625" style="73" customWidth="1"/>
    <col min="5900" max="5900" width="9" style="73" customWidth="1"/>
    <col min="5901" max="5901" width="21" style="73" customWidth="1"/>
    <col min="5902" max="5902" width="27.83203125" style="73" customWidth="1"/>
    <col min="5903" max="5903" width="0" style="73" hidden="1" customWidth="1"/>
    <col min="5904" max="5943" width="10.6640625" style="73" customWidth="1"/>
    <col min="5944" max="5945" width="9.33203125" style="73"/>
    <col min="5946" max="5968" width="10.6640625" style="73" customWidth="1"/>
    <col min="5969" max="6144" width="9.33203125" style="73"/>
    <col min="6145" max="6145" width="8" style="73" customWidth="1"/>
    <col min="6146" max="6146" width="9.33203125" style="73"/>
    <col min="6147" max="6147" width="7.6640625" style="73" customWidth="1"/>
    <col min="6148" max="6148" width="10" style="73" customWidth="1"/>
    <col min="6149" max="6149" width="19" style="73" customWidth="1"/>
    <col min="6150" max="6153" width="0" style="73" hidden="1" customWidth="1"/>
    <col min="6154" max="6154" width="9.33203125" style="73"/>
    <col min="6155" max="6155" width="26.1640625" style="73" customWidth="1"/>
    <col min="6156" max="6156" width="9" style="73" customWidth="1"/>
    <col min="6157" max="6157" width="21" style="73" customWidth="1"/>
    <col min="6158" max="6158" width="27.83203125" style="73" customWidth="1"/>
    <col min="6159" max="6159" width="0" style="73" hidden="1" customWidth="1"/>
    <col min="6160" max="6199" width="10.6640625" style="73" customWidth="1"/>
    <col min="6200" max="6201" width="9.33203125" style="73"/>
    <col min="6202" max="6224" width="10.6640625" style="73" customWidth="1"/>
    <col min="6225" max="6400" width="9.33203125" style="73"/>
    <col min="6401" max="6401" width="8" style="73" customWidth="1"/>
    <col min="6402" max="6402" width="9.33203125" style="73"/>
    <col min="6403" max="6403" width="7.6640625" style="73" customWidth="1"/>
    <col min="6404" max="6404" width="10" style="73" customWidth="1"/>
    <col min="6405" max="6405" width="19" style="73" customWidth="1"/>
    <col min="6406" max="6409" width="0" style="73" hidden="1" customWidth="1"/>
    <col min="6410" max="6410" width="9.33203125" style="73"/>
    <col min="6411" max="6411" width="26.1640625" style="73" customWidth="1"/>
    <col min="6412" max="6412" width="9" style="73" customWidth="1"/>
    <col min="6413" max="6413" width="21" style="73" customWidth="1"/>
    <col min="6414" max="6414" width="27.83203125" style="73" customWidth="1"/>
    <col min="6415" max="6415" width="0" style="73" hidden="1" customWidth="1"/>
    <col min="6416" max="6455" width="10.6640625" style="73" customWidth="1"/>
    <col min="6456" max="6457" width="9.33203125" style="73"/>
    <col min="6458" max="6480" width="10.6640625" style="73" customWidth="1"/>
    <col min="6481" max="6656" width="9.33203125" style="73"/>
    <col min="6657" max="6657" width="8" style="73" customWidth="1"/>
    <col min="6658" max="6658" width="9.33203125" style="73"/>
    <col min="6659" max="6659" width="7.6640625" style="73" customWidth="1"/>
    <col min="6660" max="6660" width="10" style="73" customWidth="1"/>
    <col min="6661" max="6661" width="19" style="73" customWidth="1"/>
    <col min="6662" max="6665" width="0" style="73" hidden="1" customWidth="1"/>
    <col min="6666" max="6666" width="9.33203125" style="73"/>
    <col min="6667" max="6667" width="26.1640625" style="73" customWidth="1"/>
    <col min="6668" max="6668" width="9" style="73" customWidth="1"/>
    <col min="6669" max="6669" width="21" style="73" customWidth="1"/>
    <col min="6670" max="6670" width="27.83203125" style="73" customWidth="1"/>
    <col min="6671" max="6671" width="0" style="73" hidden="1" customWidth="1"/>
    <col min="6672" max="6711" width="10.6640625" style="73" customWidth="1"/>
    <col min="6712" max="6713" width="9.33203125" style="73"/>
    <col min="6714" max="6736" width="10.6640625" style="73" customWidth="1"/>
    <col min="6737" max="6912" width="9.33203125" style="73"/>
    <col min="6913" max="6913" width="8" style="73" customWidth="1"/>
    <col min="6914" max="6914" width="9.33203125" style="73"/>
    <col min="6915" max="6915" width="7.6640625" style="73" customWidth="1"/>
    <col min="6916" max="6916" width="10" style="73" customWidth="1"/>
    <col min="6917" max="6917" width="19" style="73" customWidth="1"/>
    <col min="6918" max="6921" width="0" style="73" hidden="1" customWidth="1"/>
    <col min="6922" max="6922" width="9.33203125" style="73"/>
    <col min="6923" max="6923" width="26.1640625" style="73" customWidth="1"/>
    <col min="6924" max="6924" width="9" style="73" customWidth="1"/>
    <col min="6925" max="6925" width="21" style="73" customWidth="1"/>
    <col min="6926" max="6926" width="27.83203125" style="73" customWidth="1"/>
    <col min="6927" max="6927" width="0" style="73" hidden="1" customWidth="1"/>
    <col min="6928" max="6967" width="10.6640625" style="73" customWidth="1"/>
    <col min="6968" max="6969" width="9.33203125" style="73"/>
    <col min="6970" max="6992" width="10.6640625" style="73" customWidth="1"/>
    <col min="6993" max="7168" width="9.33203125" style="73"/>
    <col min="7169" max="7169" width="8" style="73" customWidth="1"/>
    <col min="7170" max="7170" width="9.33203125" style="73"/>
    <col min="7171" max="7171" width="7.6640625" style="73" customWidth="1"/>
    <col min="7172" max="7172" width="10" style="73" customWidth="1"/>
    <col min="7173" max="7173" width="19" style="73" customWidth="1"/>
    <col min="7174" max="7177" width="0" style="73" hidden="1" customWidth="1"/>
    <col min="7178" max="7178" width="9.33203125" style="73"/>
    <col min="7179" max="7179" width="26.1640625" style="73" customWidth="1"/>
    <col min="7180" max="7180" width="9" style="73" customWidth="1"/>
    <col min="7181" max="7181" width="21" style="73" customWidth="1"/>
    <col min="7182" max="7182" width="27.83203125" style="73" customWidth="1"/>
    <col min="7183" max="7183" width="0" style="73" hidden="1" customWidth="1"/>
    <col min="7184" max="7223" width="10.6640625" style="73" customWidth="1"/>
    <col min="7224" max="7225" width="9.33203125" style="73"/>
    <col min="7226" max="7248" width="10.6640625" style="73" customWidth="1"/>
    <col min="7249" max="7424" width="9.33203125" style="73"/>
    <col min="7425" max="7425" width="8" style="73" customWidth="1"/>
    <col min="7426" max="7426" width="9.33203125" style="73"/>
    <col min="7427" max="7427" width="7.6640625" style="73" customWidth="1"/>
    <col min="7428" max="7428" width="10" style="73" customWidth="1"/>
    <col min="7429" max="7429" width="19" style="73" customWidth="1"/>
    <col min="7430" max="7433" width="0" style="73" hidden="1" customWidth="1"/>
    <col min="7434" max="7434" width="9.33203125" style="73"/>
    <col min="7435" max="7435" width="26.1640625" style="73" customWidth="1"/>
    <col min="7436" max="7436" width="9" style="73" customWidth="1"/>
    <col min="7437" max="7437" width="21" style="73" customWidth="1"/>
    <col min="7438" max="7438" width="27.83203125" style="73" customWidth="1"/>
    <col min="7439" max="7439" width="0" style="73" hidden="1" customWidth="1"/>
    <col min="7440" max="7479" width="10.6640625" style="73" customWidth="1"/>
    <col min="7480" max="7481" width="9.33203125" style="73"/>
    <col min="7482" max="7504" width="10.6640625" style="73" customWidth="1"/>
    <col min="7505" max="7680" width="9.33203125" style="73"/>
    <col min="7681" max="7681" width="8" style="73" customWidth="1"/>
    <col min="7682" max="7682" width="9.33203125" style="73"/>
    <col min="7683" max="7683" width="7.6640625" style="73" customWidth="1"/>
    <col min="7684" max="7684" width="10" style="73" customWidth="1"/>
    <col min="7685" max="7685" width="19" style="73" customWidth="1"/>
    <col min="7686" max="7689" width="0" style="73" hidden="1" customWidth="1"/>
    <col min="7690" max="7690" width="9.33203125" style="73"/>
    <col min="7691" max="7691" width="26.1640625" style="73" customWidth="1"/>
    <col min="7692" max="7692" width="9" style="73" customWidth="1"/>
    <col min="7693" max="7693" width="21" style="73" customWidth="1"/>
    <col min="7694" max="7694" width="27.83203125" style="73" customWidth="1"/>
    <col min="7695" max="7695" width="0" style="73" hidden="1" customWidth="1"/>
    <col min="7696" max="7735" width="10.6640625" style="73" customWidth="1"/>
    <col min="7736" max="7737" width="9.33203125" style="73"/>
    <col min="7738" max="7760" width="10.6640625" style="73" customWidth="1"/>
    <col min="7761" max="7936" width="9.33203125" style="73"/>
    <col min="7937" max="7937" width="8" style="73" customWidth="1"/>
    <col min="7938" max="7938" width="9.33203125" style="73"/>
    <col min="7939" max="7939" width="7.6640625" style="73" customWidth="1"/>
    <col min="7940" max="7940" width="10" style="73" customWidth="1"/>
    <col min="7941" max="7941" width="19" style="73" customWidth="1"/>
    <col min="7942" max="7945" width="0" style="73" hidden="1" customWidth="1"/>
    <col min="7946" max="7946" width="9.33203125" style="73"/>
    <col min="7947" max="7947" width="26.1640625" style="73" customWidth="1"/>
    <col min="7948" max="7948" width="9" style="73" customWidth="1"/>
    <col min="7949" max="7949" width="21" style="73" customWidth="1"/>
    <col min="7950" max="7950" width="27.83203125" style="73" customWidth="1"/>
    <col min="7951" max="7951" width="0" style="73" hidden="1" customWidth="1"/>
    <col min="7952" max="7991" width="10.6640625" style="73" customWidth="1"/>
    <col min="7992" max="7993" width="9.33203125" style="73"/>
    <col min="7994" max="8016" width="10.6640625" style="73" customWidth="1"/>
    <col min="8017" max="8192" width="9.33203125" style="73"/>
    <col min="8193" max="8193" width="8" style="73" customWidth="1"/>
    <col min="8194" max="8194" width="9.33203125" style="73"/>
    <col min="8195" max="8195" width="7.6640625" style="73" customWidth="1"/>
    <col min="8196" max="8196" width="10" style="73" customWidth="1"/>
    <col min="8197" max="8197" width="19" style="73" customWidth="1"/>
    <col min="8198" max="8201" width="0" style="73" hidden="1" customWidth="1"/>
    <col min="8202" max="8202" width="9.33203125" style="73"/>
    <col min="8203" max="8203" width="26.1640625" style="73" customWidth="1"/>
    <col min="8204" max="8204" width="9" style="73" customWidth="1"/>
    <col min="8205" max="8205" width="21" style="73" customWidth="1"/>
    <col min="8206" max="8206" width="27.83203125" style="73" customWidth="1"/>
    <col min="8207" max="8207" width="0" style="73" hidden="1" customWidth="1"/>
    <col min="8208" max="8247" width="10.6640625" style="73" customWidth="1"/>
    <col min="8248" max="8249" width="9.33203125" style="73"/>
    <col min="8250" max="8272" width="10.6640625" style="73" customWidth="1"/>
    <col min="8273" max="8448" width="9.33203125" style="73"/>
    <col min="8449" max="8449" width="8" style="73" customWidth="1"/>
    <col min="8450" max="8450" width="9.33203125" style="73"/>
    <col min="8451" max="8451" width="7.6640625" style="73" customWidth="1"/>
    <col min="8452" max="8452" width="10" style="73" customWidth="1"/>
    <col min="8453" max="8453" width="19" style="73" customWidth="1"/>
    <col min="8454" max="8457" width="0" style="73" hidden="1" customWidth="1"/>
    <col min="8458" max="8458" width="9.33203125" style="73"/>
    <col min="8459" max="8459" width="26.1640625" style="73" customWidth="1"/>
    <col min="8460" max="8460" width="9" style="73" customWidth="1"/>
    <col min="8461" max="8461" width="21" style="73" customWidth="1"/>
    <col min="8462" max="8462" width="27.83203125" style="73" customWidth="1"/>
    <col min="8463" max="8463" width="0" style="73" hidden="1" customWidth="1"/>
    <col min="8464" max="8503" width="10.6640625" style="73" customWidth="1"/>
    <col min="8504" max="8505" width="9.33203125" style="73"/>
    <col min="8506" max="8528" width="10.6640625" style="73" customWidth="1"/>
    <col min="8529" max="8704" width="9.33203125" style="73"/>
    <col min="8705" max="8705" width="8" style="73" customWidth="1"/>
    <col min="8706" max="8706" width="9.33203125" style="73"/>
    <col min="8707" max="8707" width="7.6640625" style="73" customWidth="1"/>
    <col min="8708" max="8708" width="10" style="73" customWidth="1"/>
    <col min="8709" max="8709" width="19" style="73" customWidth="1"/>
    <col min="8710" max="8713" width="0" style="73" hidden="1" customWidth="1"/>
    <col min="8714" max="8714" width="9.33203125" style="73"/>
    <col min="8715" max="8715" width="26.1640625" style="73" customWidth="1"/>
    <col min="8716" max="8716" width="9" style="73" customWidth="1"/>
    <col min="8717" max="8717" width="21" style="73" customWidth="1"/>
    <col min="8718" max="8718" width="27.83203125" style="73" customWidth="1"/>
    <col min="8719" max="8719" width="0" style="73" hidden="1" customWidth="1"/>
    <col min="8720" max="8759" width="10.6640625" style="73" customWidth="1"/>
    <col min="8760" max="8761" width="9.33203125" style="73"/>
    <col min="8762" max="8784" width="10.6640625" style="73" customWidth="1"/>
    <col min="8785" max="8960" width="9.33203125" style="73"/>
    <col min="8961" max="8961" width="8" style="73" customWidth="1"/>
    <col min="8962" max="8962" width="9.33203125" style="73"/>
    <col min="8963" max="8963" width="7.6640625" style="73" customWidth="1"/>
    <col min="8964" max="8964" width="10" style="73" customWidth="1"/>
    <col min="8965" max="8965" width="19" style="73" customWidth="1"/>
    <col min="8966" max="8969" width="0" style="73" hidden="1" customWidth="1"/>
    <col min="8970" max="8970" width="9.33203125" style="73"/>
    <col min="8971" max="8971" width="26.1640625" style="73" customWidth="1"/>
    <col min="8972" max="8972" width="9" style="73" customWidth="1"/>
    <col min="8973" max="8973" width="21" style="73" customWidth="1"/>
    <col min="8974" max="8974" width="27.83203125" style="73" customWidth="1"/>
    <col min="8975" max="8975" width="0" style="73" hidden="1" customWidth="1"/>
    <col min="8976" max="9015" width="10.6640625" style="73" customWidth="1"/>
    <col min="9016" max="9017" width="9.33203125" style="73"/>
    <col min="9018" max="9040" width="10.6640625" style="73" customWidth="1"/>
    <col min="9041" max="9216" width="9.33203125" style="73"/>
    <col min="9217" max="9217" width="8" style="73" customWidth="1"/>
    <col min="9218" max="9218" width="9.33203125" style="73"/>
    <col min="9219" max="9219" width="7.6640625" style="73" customWidth="1"/>
    <col min="9220" max="9220" width="10" style="73" customWidth="1"/>
    <col min="9221" max="9221" width="19" style="73" customWidth="1"/>
    <col min="9222" max="9225" width="0" style="73" hidden="1" customWidth="1"/>
    <col min="9226" max="9226" width="9.33203125" style="73"/>
    <col min="9227" max="9227" width="26.1640625" style="73" customWidth="1"/>
    <col min="9228" max="9228" width="9" style="73" customWidth="1"/>
    <col min="9229" max="9229" width="21" style="73" customWidth="1"/>
    <col min="9230" max="9230" width="27.83203125" style="73" customWidth="1"/>
    <col min="9231" max="9231" width="0" style="73" hidden="1" customWidth="1"/>
    <col min="9232" max="9271" width="10.6640625" style="73" customWidth="1"/>
    <col min="9272" max="9273" width="9.33203125" style="73"/>
    <col min="9274" max="9296" width="10.6640625" style="73" customWidth="1"/>
    <col min="9297" max="9472" width="9.33203125" style="73"/>
    <col min="9473" max="9473" width="8" style="73" customWidth="1"/>
    <col min="9474" max="9474" width="9.33203125" style="73"/>
    <col min="9475" max="9475" width="7.6640625" style="73" customWidth="1"/>
    <col min="9476" max="9476" width="10" style="73" customWidth="1"/>
    <col min="9477" max="9477" width="19" style="73" customWidth="1"/>
    <col min="9478" max="9481" width="0" style="73" hidden="1" customWidth="1"/>
    <col min="9482" max="9482" width="9.33203125" style="73"/>
    <col min="9483" max="9483" width="26.1640625" style="73" customWidth="1"/>
    <col min="9484" max="9484" width="9" style="73" customWidth="1"/>
    <col min="9485" max="9485" width="21" style="73" customWidth="1"/>
    <col min="9486" max="9486" width="27.83203125" style="73" customWidth="1"/>
    <col min="9487" max="9487" width="0" style="73" hidden="1" customWidth="1"/>
    <col min="9488" max="9527" width="10.6640625" style="73" customWidth="1"/>
    <col min="9528" max="9529" width="9.33203125" style="73"/>
    <col min="9530" max="9552" width="10.6640625" style="73" customWidth="1"/>
    <col min="9553" max="9728" width="9.33203125" style="73"/>
    <col min="9729" max="9729" width="8" style="73" customWidth="1"/>
    <col min="9730" max="9730" width="9.33203125" style="73"/>
    <col min="9731" max="9731" width="7.6640625" style="73" customWidth="1"/>
    <col min="9732" max="9732" width="10" style="73" customWidth="1"/>
    <col min="9733" max="9733" width="19" style="73" customWidth="1"/>
    <col min="9734" max="9737" width="0" style="73" hidden="1" customWidth="1"/>
    <col min="9738" max="9738" width="9.33203125" style="73"/>
    <col min="9739" max="9739" width="26.1640625" style="73" customWidth="1"/>
    <col min="9740" max="9740" width="9" style="73" customWidth="1"/>
    <col min="9741" max="9741" width="21" style="73" customWidth="1"/>
    <col min="9742" max="9742" width="27.83203125" style="73" customWidth="1"/>
    <col min="9743" max="9743" width="0" style="73" hidden="1" customWidth="1"/>
    <col min="9744" max="9783" width="10.6640625" style="73" customWidth="1"/>
    <col min="9784" max="9785" width="9.33203125" style="73"/>
    <col min="9786" max="9808" width="10.6640625" style="73" customWidth="1"/>
    <col min="9809" max="9984" width="9.33203125" style="73"/>
    <col min="9985" max="9985" width="8" style="73" customWidth="1"/>
    <col min="9986" max="9986" width="9.33203125" style="73"/>
    <col min="9987" max="9987" width="7.6640625" style="73" customWidth="1"/>
    <col min="9988" max="9988" width="10" style="73" customWidth="1"/>
    <col min="9989" max="9989" width="19" style="73" customWidth="1"/>
    <col min="9990" max="9993" width="0" style="73" hidden="1" customWidth="1"/>
    <col min="9994" max="9994" width="9.33203125" style="73"/>
    <col min="9995" max="9995" width="26.1640625" style="73" customWidth="1"/>
    <col min="9996" max="9996" width="9" style="73" customWidth="1"/>
    <col min="9997" max="9997" width="21" style="73" customWidth="1"/>
    <col min="9998" max="9998" width="27.83203125" style="73" customWidth="1"/>
    <col min="9999" max="9999" width="0" style="73" hidden="1" customWidth="1"/>
    <col min="10000" max="10039" width="10.6640625" style="73" customWidth="1"/>
    <col min="10040" max="10041" width="9.33203125" style="73"/>
    <col min="10042" max="10064" width="10.6640625" style="73" customWidth="1"/>
    <col min="10065" max="10240" width="9.33203125" style="73"/>
    <col min="10241" max="10241" width="8" style="73" customWidth="1"/>
    <col min="10242" max="10242" width="9.33203125" style="73"/>
    <col min="10243" max="10243" width="7.6640625" style="73" customWidth="1"/>
    <col min="10244" max="10244" width="10" style="73" customWidth="1"/>
    <col min="10245" max="10245" width="19" style="73" customWidth="1"/>
    <col min="10246" max="10249" width="0" style="73" hidden="1" customWidth="1"/>
    <col min="10250" max="10250" width="9.33203125" style="73"/>
    <col min="10251" max="10251" width="26.1640625" style="73" customWidth="1"/>
    <col min="10252" max="10252" width="9" style="73" customWidth="1"/>
    <col min="10253" max="10253" width="21" style="73" customWidth="1"/>
    <col min="10254" max="10254" width="27.83203125" style="73" customWidth="1"/>
    <col min="10255" max="10255" width="0" style="73" hidden="1" customWidth="1"/>
    <col min="10256" max="10295" width="10.6640625" style="73" customWidth="1"/>
    <col min="10296" max="10297" width="9.33203125" style="73"/>
    <col min="10298" max="10320" width="10.6640625" style="73" customWidth="1"/>
    <col min="10321" max="10496" width="9.33203125" style="73"/>
    <col min="10497" max="10497" width="8" style="73" customWidth="1"/>
    <col min="10498" max="10498" width="9.33203125" style="73"/>
    <col min="10499" max="10499" width="7.6640625" style="73" customWidth="1"/>
    <col min="10500" max="10500" width="10" style="73" customWidth="1"/>
    <col min="10501" max="10501" width="19" style="73" customWidth="1"/>
    <col min="10502" max="10505" width="0" style="73" hidden="1" customWidth="1"/>
    <col min="10506" max="10506" width="9.33203125" style="73"/>
    <col min="10507" max="10507" width="26.1640625" style="73" customWidth="1"/>
    <col min="10508" max="10508" width="9" style="73" customWidth="1"/>
    <col min="10509" max="10509" width="21" style="73" customWidth="1"/>
    <col min="10510" max="10510" width="27.83203125" style="73" customWidth="1"/>
    <col min="10511" max="10511" width="0" style="73" hidden="1" customWidth="1"/>
    <col min="10512" max="10551" width="10.6640625" style="73" customWidth="1"/>
    <col min="10552" max="10553" width="9.33203125" style="73"/>
    <col min="10554" max="10576" width="10.6640625" style="73" customWidth="1"/>
    <col min="10577" max="10752" width="9.33203125" style="73"/>
    <col min="10753" max="10753" width="8" style="73" customWidth="1"/>
    <col min="10754" max="10754" width="9.33203125" style="73"/>
    <col min="10755" max="10755" width="7.6640625" style="73" customWidth="1"/>
    <col min="10756" max="10756" width="10" style="73" customWidth="1"/>
    <col min="10757" max="10757" width="19" style="73" customWidth="1"/>
    <col min="10758" max="10761" width="0" style="73" hidden="1" customWidth="1"/>
    <col min="10762" max="10762" width="9.33203125" style="73"/>
    <col min="10763" max="10763" width="26.1640625" style="73" customWidth="1"/>
    <col min="10764" max="10764" width="9" style="73" customWidth="1"/>
    <col min="10765" max="10765" width="21" style="73" customWidth="1"/>
    <col min="10766" max="10766" width="27.83203125" style="73" customWidth="1"/>
    <col min="10767" max="10767" width="0" style="73" hidden="1" customWidth="1"/>
    <col min="10768" max="10807" width="10.6640625" style="73" customWidth="1"/>
    <col min="10808" max="10809" width="9.33203125" style="73"/>
    <col min="10810" max="10832" width="10.6640625" style="73" customWidth="1"/>
    <col min="10833" max="11008" width="9.33203125" style="73"/>
    <col min="11009" max="11009" width="8" style="73" customWidth="1"/>
    <col min="11010" max="11010" width="9.33203125" style="73"/>
    <col min="11011" max="11011" width="7.6640625" style="73" customWidth="1"/>
    <col min="11012" max="11012" width="10" style="73" customWidth="1"/>
    <col min="11013" max="11013" width="19" style="73" customWidth="1"/>
    <col min="11014" max="11017" width="0" style="73" hidden="1" customWidth="1"/>
    <col min="11018" max="11018" width="9.33203125" style="73"/>
    <col min="11019" max="11019" width="26.1640625" style="73" customWidth="1"/>
    <col min="11020" max="11020" width="9" style="73" customWidth="1"/>
    <col min="11021" max="11021" width="21" style="73" customWidth="1"/>
    <col min="11022" max="11022" width="27.83203125" style="73" customWidth="1"/>
    <col min="11023" max="11023" width="0" style="73" hidden="1" customWidth="1"/>
    <col min="11024" max="11063" width="10.6640625" style="73" customWidth="1"/>
    <col min="11064" max="11065" width="9.33203125" style="73"/>
    <col min="11066" max="11088" width="10.6640625" style="73" customWidth="1"/>
    <col min="11089" max="11264" width="9.33203125" style="73"/>
    <col min="11265" max="11265" width="8" style="73" customWidth="1"/>
    <col min="11266" max="11266" width="9.33203125" style="73"/>
    <col min="11267" max="11267" width="7.6640625" style="73" customWidth="1"/>
    <col min="11268" max="11268" width="10" style="73" customWidth="1"/>
    <col min="11269" max="11269" width="19" style="73" customWidth="1"/>
    <col min="11270" max="11273" width="0" style="73" hidden="1" customWidth="1"/>
    <col min="11274" max="11274" width="9.33203125" style="73"/>
    <col min="11275" max="11275" width="26.1640625" style="73" customWidth="1"/>
    <col min="11276" max="11276" width="9" style="73" customWidth="1"/>
    <col min="11277" max="11277" width="21" style="73" customWidth="1"/>
    <col min="11278" max="11278" width="27.83203125" style="73" customWidth="1"/>
    <col min="11279" max="11279" width="0" style="73" hidden="1" customWidth="1"/>
    <col min="11280" max="11319" width="10.6640625" style="73" customWidth="1"/>
    <col min="11320" max="11321" width="9.33203125" style="73"/>
    <col min="11322" max="11344" width="10.6640625" style="73" customWidth="1"/>
    <col min="11345" max="11520" width="9.33203125" style="73"/>
    <col min="11521" max="11521" width="8" style="73" customWidth="1"/>
    <col min="11522" max="11522" width="9.33203125" style="73"/>
    <col min="11523" max="11523" width="7.6640625" style="73" customWidth="1"/>
    <col min="11524" max="11524" width="10" style="73" customWidth="1"/>
    <col min="11525" max="11525" width="19" style="73" customWidth="1"/>
    <col min="11526" max="11529" width="0" style="73" hidden="1" customWidth="1"/>
    <col min="11530" max="11530" width="9.33203125" style="73"/>
    <col min="11531" max="11531" width="26.1640625" style="73" customWidth="1"/>
    <col min="11532" max="11532" width="9" style="73" customWidth="1"/>
    <col min="11533" max="11533" width="21" style="73" customWidth="1"/>
    <col min="11534" max="11534" width="27.83203125" style="73" customWidth="1"/>
    <col min="11535" max="11535" width="0" style="73" hidden="1" customWidth="1"/>
    <col min="11536" max="11575" width="10.6640625" style="73" customWidth="1"/>
    <col min="11576" max="11577" width="9.33203125" style="73"/>
    <col min="11578" max="11600" width="10.6640625" style="73" customWidth="1"/>
    <col min="11601" max="11776" width="9.33203125" style="73"/>
    <col min="11777" max="11777" width="8" style="73" customWidth="1"/>
    <col min="11778" max="11778" width="9.33203125" style="73"/>
    <col min="11779" max="11779" width="7.6640625" style="73" customWidth="1"/>
    <col min="11780" max="11780" width="10" style="73" customWidth="1"/>
    <col min="11781" max="11781" width="19" style="73" customWidth="1"/>
    <col min="11782" max="11785" width="0" style="73" hidden="1" customWidth="1"/>
    <col min="11786" max="11786" width="9.33203125" style="73"/>
    <col min="11787" max="11787" width="26.1640625" style="73" customWidth="1"/>
    <col min="11788" max="11788" width="9" style="73" customWidth="1"/>
    <col min="11789" max="11789" width="21" style="73" customWidth="1"/>
    <col min="11790" max="11790" width="27.83203125" style="73" customWidth="1"/>
    <col min="11791" max="11791" width="0" style="73" hidden="1" customWidth="1"/>
    <col min="11792" max="11831" width="10.6640625" style="73" customWidth="1"/>
    <col min="11832" max="11833" width="9.33203125" style="73"/>
    <col min="11834" max="11856" width="10.6640625" style="73" customWidth="1"/>
    <col min="11857" max="12032" width="9.33203125" style="73"/>
    <col min="12033" max="12033" width="8" style="73" customWidth="1"/>
    <col min="12034" max="12034" width="9.33203125" style="73"/>
    <col min="12035" max="12035" width="7.6640625" style="73" customWidth="1"/>
    <col min="12036" max="12036" width="10" style="73" customWidth="1"/>
    <col min="12037" max="12037" width="19" style="73" customWidth="1"/>
    <col min="12038" max="12041" width="0" style="73" hidden="1" customWidth="1"/>
    <col min="12042" max="12042" width="9.33203125" style="73"/>
    <col min="12043" max="12043" width="26.1640625" style="73" customWidth="1"/>
    <col min="12044" max="12044" width="9" style="73" customWidth="1"/>
    <col min="12045" max="12045" width="21" style="73" customWidth="1"/>
    <col min="12046" max="12046" width="27.83203125" style="73" customWidth="1"/>
    <col min="12047" max="12047" width="0" style="73" hidden="1" customWidth="1"/>
    <col min="12048" max="12087" width="10.6640625" style="73" customWidth="1"/>
    <col min="12088" max="12089" width="9.33203125" style="73"/>
    <col min="12090" max="12112" width="10.6640625" style="73" customWidth="1"/>
    <col min="12113" max="12288" width="9.33203125" style="73"/>
    <col min="12289" max="12289" width="8" style="73" customWidth="1"/>
    <col min="12290" max="12290" width="9.33203125" style="73"/>
    <col min="12291" max="12291" width="7.6640625" style="73" customWidth="1"/>
    <col min="12292" max="12292" width="10" style="73" customWidth="1"/>
    <col min="12293" max="12293" width="19" style="73" customWidth="1"/>
    <col min="12294" max="12297" width="0" style="73" hidden="1" customWidth="1"/>
    <col min="12298" max="12298" width="9.33203125" style="73"/>
    <col min="12299" max="12299" width="26.1640625" style="73" customWidth="1"/>
    <col min="12300" max="12300" width="9" style="73" customWidth="1"/>
    <col min="12301" max="12301" width="21" style="73" customWidth="1"/>
    <col min="12302" max="12302" width="27.83203125" style="73" customWidth="1"/>
    <col min="12303" max="12303" width="0" style="73" hidden="1" customWidth="1"/>
    <col min="12304" max="12343" width="10.6640625" style="73" customWidth="1"/>
    <col min="12344" max="12345" width="9.33203125" style="73"/>
    <col min="12346" max="12368" width="10.6640625" style="73" customWidth="1"/>
    <col min="12369" max="12544" width="9.33203125" style="73"/>
    <col min="12545" max="12545" width="8" style="73" customWidth="1"/>
    <col min="12546" max="12546" width="9.33203125" style="73"/>
    <col min="12547" max="12547" width="7.6640625" style="73" customWidth="1"/>
    <col min="12548" max="12548" width="10" style="73" customWidth="1"/>
    <col min="12549" max="12549" width="19" style="73" customWidth="1"/>
    <col min="12550" max="12553" width="0" style="73" hidden="1" customWidth="1"/>
    <col min="12554" max="12554" width="9.33203125" style="73"/>
    <col min="12555" max="12555" width="26.1640625" style="73" customWidth="1"/>
    <col min="12556" max="12556" width="9" style="73" customWidth="1"/>
    <col min="12557" max="12557" width="21" style="73" customWidth="1"/>
    <col min="12558" max="12558" width="27.83203125" style="73" customWidth="1"/>
    <col min="12559" max="12559" width="0" style="73" hidden="1" customWidth="1"/>
    <col min="12560" max="12599" width="10.6640625" style="73" customWidth="1"/>
    <col min="12600" max="12601" width="9.33203125" style="73"/>
    <col min="12602" max="12624" width="10.6640625" style="73" customWidth="1"/>
    <col min="12625" max="12800" width="9.33203125" style="73"/>
    <col min="12801" max="12801" width="8" style="73" customWidth="1"/>
    <col min="12802" max="12802" width="9.33203125" style="73"/>
    <col min="12803" max="12803" width="7.6640625" style="73" customWidth="1"/>
    <col min="12804" max="12804" width="10" style="73" customWidth="1"/>
    <col min="12805" max="12805" width="19" style="73" customWidth="1"/>
    <col min="12806" max="12809" width="0" style="73" hidden="1" customWidth="1"/>
    <col min="12810" max="12810" width="9.33203125" style="73"/>
    <col min="12811" max="12811" width="26.1640625" style="73" customWidth="1"/>
    <col min="12812" max="12812" width="9" style="73" customWidth="1"/>
    <col min="12813" max="12813" width="21" style="73" customWidth="1"/>
    <col min="12814" max="12814" width="27.83203125" style="73" customWidth="1"/>
    <col min="12815" max="12815" width="0" style="73" hidden="1" customWidth="1"/>
    <col min="12816" max="12855" width="10.6640625" style="73" customWidth="1"/>
    <col min="12856" max="12857" width="9.33203125" style="73"/>
    <col min="12858" max="12880" width="10.6640625" style="73" customWidth="1"/>
    <col min="12881" max="13056" width="9.33203125" style="73"/>
    <col min="13057" max="13057" width="8" style="73" customWidth="1"/>
    <col min="13058" max="13058" width="9.33203125" style="73"/>
    <col min="13059" max="13059" width="7.6640625" style="73" customWidth="1"/>
    <col min="13060" max="13060" width="10" style="73" customWidth="1"/>
    <col min="13061" max="13061" width="19" style="73" customWidth="1"/>
    <col min="13062" max="13065" width="0" style="73" hidden="1" customWidth="1"/>
    <col min="13066" max="13066" width="9.33203125" style="73"/>
    <col min="13067" max="13067" width="26.1640625" style="73" customWidth="1"/>
    <col min="13068" max="13068" width="9" style="73" customWidth="1"/>
    <col min="13069" max="13069" width="21" style="73" customWidth="1"/>
    <col min="13070" max="13070" width="27.83203125" style="73" customWidth="1"/>
    <col min="13071" max="13071" width="0" style="73" hidden="1" customWidth="1"/>
    <col min="13072" max="13111" width="10.6640625" style="73" customWidth="1"/>
    <col min="13112" max="13113" width="9.33203125" style="73"/>
    <col min="13114" max="13136" width="10.6640625" style="73" customWidth="1"/>
    <col min="13137" max="13312" width="9.33203125" style="73"/>
    <col min="13313" max="13313" width="8" style="73" customWidth="1"/>
    <col min="13314" max="13314" width="9.33203125" style="73"/>
    <col min="13315" max="13315" width="7.6640625" style="73" customWidth="1"/>
    <col min="13316" max="13316" width="10" style="73" customWidth="1"/>
    <col min="13317" max="13317" width="19" style="73" customWidth="1"/>
    <col min="13318" max="13321" width="0" style="73" hidden="1" customWidth="1"/>
    <col min="13322" max="13322" width="9.33203125" style="73"/>
    <col min="13323" max="13323" width="26.1640625" style="73" customWidth="1"/>
    <col min="13324" max="13324" width="9" style="73" customWidth="1"/>
    <col min="13325" max="13325" width="21" style="73" customWidth="1"/>
    <col min="13326" max="13326" width="27.83203125" style="73" customWidth="1"/>
    <col min="13327" max="13327" width="0" style="73" hidden="1" customWidth="1"/>
    <col min="13328" max="13367" width="10.6640625" style="73" customWidth="1"/>
    <col min="13368" max="13369" width="9.33203125" style="73"/>
    <col min="13370" max="13392" width="10.6640625" style="73" customWidth="1"/>
    <col min="13393" max="13568" width="9.33203125" style="73"/>
    <col min="13569" max="13569" width="8" style="73" customWidth="1"/>
    <col min="13570" max="13570" width="9.33203125" style="73"/>
    <col min="13571" max="13571" width="7.6640625" style="73" customWidth="1"/>
    <col min="13572" max="13572" width="10" style="73" customWidth="1"/>
    <col min="13573" max="13573" width="19" style="73" customWidth="1"/>
    <col min="13574" max="13577" width="0" style="73" hidden="1" customWidth="1"/>
    <col min="13578" max="13578" width="9.33203125" style="73"/>
    <col min="13579" max="13579" width="26.1640625" style="73" customWidth="1"/>
    <col min="13580" max="13580" width="9" style="73" customWidth="1"/>
    <col min="13581" max="13581" width="21" style="73" customWidth="1"/>
    <col min="13582" max="13582" width="27.83203125" style="73" customWidth="1"/>
    <col min="13583" max="13583" width="0" style="73" hidden="1" customWidth="1"/>
    <col min="13584" max="13623" width="10.6640625" style="73" customWidth="1"/>
    <col min="13624" max="13625" width="9.33203125" style="73"/>
    <col min="13626" max="13648" width="10.6640625" style="73" customWidth="1"/>
    <col min="13649" max="13824" width="9.33203125" style="73"/>
    <col min="13825" max="13825" width="8" style="73" customWidth="1"/>
    <col min="13826" max="13826" width="9.33203125" style="73"/>
    <col min="13827" max="13827" width="7.6640625" style="73" customWidth="1"/>
    <col min="13828" max="13828" width="10" style="73" customWidth="1"/>
    <col min="13829" max="13829" width="19" style="73" customWidth="1"/>
    <col min="13830" max="13833" width="0" style="73" hidden="1" customWidth="1"/>
    <col min="13834" max="13834" width="9.33203125" style="73"/>
    <col min="13835" max="13835" width="26.1640625" style="73" customWidth="1"/>
    <col min="13836" max="13836" width="9" style="73" customWidth="1"/>
    <col min="13837" max="13837" width="21" style="73" customWidth="1"/>
    <col min="13838" max="13838" width="27.83203125" style="73" customWidth="1"/>
    <col min="13839" max="13839" width="0" style="73" hidden="1" customWidth="1"/>
    <col min="13840" max="13879" width="10.6640625" style="73" customWidth="1"/>
    <col min="13880" max="13881" width="9.33203125" style="73"/>
    <col min="13882" max="13904" width="10.6640625" style="73" customWidth="1"/>
    <col min="13905" max="14080" width="9.33203125" style="73"/>
    <col min="14081" max="14081" width="8" style="73" customWidth="1"/>
    <col min="14082" max="14082" width="9.33203125" style="73"/>
    <col min="14083" max="14083" width="7.6640625" style="73" customWidth="1"/>
    <col min="14084" max="14084" width="10" style="73" customWidth="1"/>
    <col min="14085" max="14085" width="19" style="73" customWidth="1"/>
    <col min="14086" max="14089" width="0" style="73" hidden="1" customWidth="1"/>
    <col min="14090" max="14090" width="9.33203125" style="73"/>
    <col min="14091" max="14091" width="26.1640625" style="73" customWidth="1"/>
    <col min="14092" max="14092" width="9" style="73" customWidth="1"/>
    <col min="14093" max="14093" width="21" style="73" customWidth="1"/>
    <col min="14094" max="14094" width="27.83203125" style="73" customWidth="1"/>
    <col min="14095" max="14095" width="0" style="73" hidden="1" customWidth="1"/>
    <col min="14096" max="14135" width="10.6640625" style="73" customWidth="1"/>
    <col min="14136" max="14137" width="9.33203125" style="73"/>
    <col min="14138" max="14160" width="10.6640625" style="73" customWidth="1"/>
    <col min="14161" max="14336" width="9.33203125" style="73"/>
    <col min="14337" max="14337" width="8" style="73" customWidth="1"/>
    <col min="14338" max="14338" width="9.33203125" style="73"/>
    <col min="14339" max="14339" width="7.6640625" style="73" customWidth="1"/>
    <col min="14340" max="14340" width="10" style="73" customWidth="1"/>
    <col min="14341" max="14341" width="19" style="73" customWidth="1"/>
    <col min="14342" max="14345" width="0" style="73" hidden="1" customWidth="1"/>
    <col min="14346" max="14346" width="9.33203125" style="73"/>
    <col min="14347" max="14347" width="26.1640625" style="73" customWidth="1"/>
    <col min="14348" max="14348" width="9" style="73" customWidth="1"/>
    <col min="14349" max="14349" width="21" style="73" customWidth="1"/>
    <col min="14350" max="14350" width="27.83203125" style="73" customWidth="1"/>
    <col min="14351" max="14351" width="0" style="73" hidden="1" customWidth="1"/>
    <col min="14352" max="14391" width="10.6640625" style="73" customWidth="1"/>
    <col min="14392" max="14393" width="9.33203125" style="73"/>
    <col min="14394" max="14416" width="10.6640625" style="73" customWidth="1"/>
    <col min="14417" max="14592" width="9.33203125" style="73"/>
    <col min="14593" max="14593" width="8" style="73" customWidth="1"/>
    <col min="14594" max="14594" width="9.33203125" style="73"/>
    <col min="14595" max="14595" width="7.6640625" style="73" customWidth="1"/>
    <col min="14596" max="14596" width="10" style="73" customWidth="1"/>
    <col min="14597" max="14597" width="19" style="73" customWidth="1"/>
    <col min="14598" max="14601" width="0" style="73" hidden="1" customWidth="1"/>
    <col min="14602" max="14602" width="9.33203125" style="73"/>
    <col min="14603" max="14603" width="26.1640625" style="73" customWidth="1"/>
    <col min="14604" max="14604" width="9" style="73" customWidth="1"/>
    <col min="14605" max="14605" width="21" style="73" customWidth="1"/>
    <col min="14606" max="14606" width="27.83203125" style="73" customWidth="1"/>
    <col min="14607" max="14607" width="0" style="73" hidden="1" customWidth="1"/>
    <col min="14608" max="14647" width="10.6640625" style="73" customWidth="1"/>
    <col min="14648" max="14649" width="9.33203125" style="73"/>
    <col min="14650" max="14672" width="10.6640625" style="73" customWidth="1"/>
    <col min="14673" max="14848" width="9.33203125" style="73"/>
    <col min="14849" max="14849" width="8" style="73" customWidth="1"/>
    <col min="14850" max="14850" width="9.33203125" style="73"/>
    <col min="14851" max="14851" width="7.6640625" style="73" customWidth="1"/>
    <col min="14852" max="14852" width="10" style="73" customWidth="1"/>
    <col min="14853" max="14853" width="19" style="73" customWidth="1"/>
    <col min="14854" max="14857" width="0" style="73" hidden="1" customWidth="1"/>
    <col min="14858" max="14858" width="9.33203125" style="73"/>
    <col min="14859" max="14859" width="26.1640625" style="73" customWidth="1"/>
    <col min="14860" max="14860" width="9" style="73" customWidth="1"/>
    <col min="14861" max="14861" width="21" style="73" customWidth="1"/>
    <col min="14862" max="14862" width="27.83203125" style="73" customWidth="1"/>
    <col min="14863" max="14863" width="0" style="73" hidden="1" customWidth="1"/>
    <col min="14864" max="14903" width="10.6640625" style="73" customWidth="1"/>
    <col min="14904" max="14905" width="9.33203125" style="73"/>
    <col min="14906" max="14928" width="10.6640625" style="73" customWidth="1"/>
    <col min="14929" max="15104" width="9.33203125" style="73"/>
    <col min="15105" max="15105" width="8" style="73" customWidth="1"/>
    <col min="15106" max="15106" width="9.33203125" style="73"/>
    <col min="15107" max="15107" width="7.6640625" style="73" customWidth="1"/>
    <col min="15108" max="15108" width="10" style="73" customWidth="1"/>
    <col min="15109" max="15109" width="19" style="73" customWidth="1"/>
    <col min="15110" max="15113" width="0" style="73" hidden="1" customWidth="1"/>
    <col min="15114" max="15114" width="9.33203125" style="73"/>
    <col min="15115" max="15115" width="26.1640625" style="73" customWidth="1"/>
    <col min="15116" max="15116" width="9" style="73" customWidth="1"/>
    <col min="15117" max="15117" width="21" style="73" customWidth="1"/>
    <col min="15118" max="15118" width="27.83203125" style="73" customWidth="1"/>
    <col min="15119" max="15119" width="0" style="73" hidden="1" customWidth="1"/>
    <col min="15120" max="15159" width="10.6640625" style="73" customWidth="1"/>
    <col min="15160" max="15161" width="9.33203125" style="73"/>
    <col min="15162" max="15184" width="10.6640625" style="73" customWidth="1"/>
    <col min="15185" max="15360" width="9.33203125" style="73"/>
    <col min="15361" max="15361" width="8" style="73" customWidth="1"/>
    <col min="15362" max="15362" width="9.33203125" style="73"/>
    <col min="15363" max="15363" width="7.6640625" style="73" customWidth="1"/>
    <col min="15364" max="15364" width="10" style="73" customWidth="1"/>
    <col min="15365" max="15365" width="19" style="73" customWidth="1"/>
    <col min="15366" max="15369" width="0" style="73" hidden="1" customWidth="1"/>
    <col min="15370" max="15370" width="9.33203125" style="73"/>
    <col min="15371" max="15371" width="26.1640625" style="73" customWidth="1"/>
    <col min="15372" max="15372" width="9" style="73" customWidth="1"/>
    <col min="15373" max="15373" width="21" style="73" customWidth="1"/>
    <col min="15374" max="15374" width="27.83203125" style="73" customWidth="1"/>
    <col min="15375" max="15375" width="0" style="73" hidden="1" customWidth="1"/>
    <col min="15376" max="15415" width="10.6640625" style="73" customWidth="1"/>
    <col min="15416" max="15417" width="9.33203125" style="73"/>
    <col min="15418" max="15440" width="10.6640625" style="73" customWidth="1"/>
    <col min="15441" max="15616" width="9.33203125" style="73"/>
    <col min="15617" max="15617" width="8" style="73" customWidth="1"/>
    <col min="15618" max="15618" width="9.33203125" style="73"/>
    <col min="15619" max="15619" width="7.6640625" style="73" customWidth="1"/>
    <col min="15620" max="15620" width="10" style="73" customWidth="1"/>
    <col min="15621" max="15621" width="19" style="73" customWidth="1"/>
    <col min="15622" max="15625" width="0" style="73" hidden="1" customWidth="1"/>
    <col min="15626" max="15626" width="9.33203125" style="73"/>
    <col min="15627" max="15627" width="26.1640625" style="73" customWidth="1"/>
    <col min="15628" max="15628" width="9" style="73" customWidth="1"/>
    <col min="15629" max="15629" width="21" style="73" customWidth="1"/>
    <col min="15630" max="15630" width="27.83203125" style="73" customWidth="1"/>
    <col min="15631" max="15631" width="0" style="73" hidden="1" customWidth="1"/>
    <col min="15632" max="15671" width="10.6640625" style="73" customWidth="1"/>
    <col min="15672" max="15673" width="9.33203125" style="73"/>
    <col min="15674" max="15696" width="10.6640625" style="73" customWidth="1"/>
    <col min="15697" max="15872" width="9.33203125" style="73"/>
    <col min="15873" max="15873" width="8" style="73" customWidth="1"/>
    <col min="15874" max="15874" width="9.33203125" style="73"/>
    <col min="15875" max="15875" width="7.6640625" style="73" customWidth="1"/>
    <col min="15876" max="15876" width="10" style="73" customWidth="1"/>
    <col min="15877" max="15877" width="19" style="73" customWidth="1"/>
    <col min="15878" max="15881" width="0" style="73" hidden="1" customWidth="1"/>
    <col min="15882" max="15882" width="9.33203125" style="73"/>
    <col min="15883" max="15883" width="26.1640625" style="73" customWidth="1"/>
    <col min="15884" max="15884" width="9" style="73" customWidth="1"/>
    <col min="15885" max="15885" width="21" style="73" customWidth="1"/>
    <col min="15886" max="15886" width="27.83203125" style="73" customWidth="1"/>
    <col min="15887" max="15887" width="0" style="73" hidden="1" customWidth="1"/>
    <col min="15888" max="15927" width="10.6640625" style="73" customWidth="1"/>
    <col min="15928" max="15929" width="9.33203125" style="73"/>
    <col min="15930" max="15952" width="10.6640625" style="73" customWidth="1"/>
    <col min="15953" max="16128" width="9.33203125" style="73"/>
    <col min="16129" max="16129" width="8" style="73" customWidth="1"/>
    <col min="16130" max="16130" width="9.33203125" style="73"/>
    <col min="16131" max="16131" width="7.6640625" style="73" customWidth="1"/>
    <col min="16132" max="16132" width="10" style="73" customWidth="1"/>
    <col min="16133" max="16133" width="19" style="73" customWidth="1"/>
    <col min="16134" max="16137" width="0" style="73" hidden="1" customWidth="1"/>
    <col min="16138" max="16138" width="9.33203125" style="73"/>
    <col min="16139" max="16139" width="26.1640625" style="73" customWidth="1"/>
    <col min="16140" max="16140" width="9" style="73" customWidth="1"/>
    <col min="16141" max="16141" width="21" style="73" customWidth="1"/>
    <col min="16142" max="16142" width="27.83203125" style="73" customWidth="1"/>
    <col min="16143" max="16143" width="0" style="73" hidden="1" customWidth="1"/>
    <col min="16144" max="16183" width="10.6640625" style="73" customWidth="1"/>
    <col min="16184" max="16185" width="9.33203125" style="73"/>
    <col min="16186" max="16208" width="10.6640625" style="73" customWidth="1"/>
    <col min="16209" max="16384" width="9.33203125" style="73"/>
  </cols>
  <sheetData>
    <row r="1" spans="1:29" ht="59.25" customHeight="1" thickBot="1" x14ac:dyDescent="0.3">
      <c r="A1" s="670" t="s">
        <v>320</v>
      </c>
      <c r="B1" s="670"/>
      <c r="C1" s="670"/>
      <c r="D1" s="670"/>
      <c r="E1" s="670"/>
      <c r="F1" s="671" t="s">
        <v>385</v>
      </c>
      <c r="G1" s="671"/>
      <c r="H1" s="671"/>
      <c r="I1" s="671"/>
      <c r="J1" s="671"/>
      <c r="K1" s="671"/>
      <c r="L1" s="671"/>
      <c r="M1" s="671"/>
      <c r="N1" s="671"/>
      <c r="P1" s="74"/>
      <c r="Q1" s="74"/>
      <c r="R1" s="74"/>
      <c r="S1" s="74"/>
      <c r="T1" s="74"/>
      <c r="U1" s="74"/>
      <c r="V1" s="74"/>
      <c r="W1" s="74"/>
      <c r="X1" s="74"/>
      <c r="Y1" s="74"/>
      <c r="Z1" s="74"/>
      <c r="AA1" s="74"/>
      <c r="AB1" s="74"/>
      <c r="AC1" s="74"/>
    </row>
    <row r="2" spans="1:29" ht="16.5" customHeight="1" x14ac:dyDescent="0.25">
      <c r="A2" s="75"/>
      <c r="B2" s="75"/>
      <c r="C2" s="75"/>
      <c r="D2" s="75"/>
      <c r="E2" s="76"/>
      <c r="F2" s="77"/>
      <c r="G2" s="77"/>
      <c r="H2" s="77"/>
      <c r="I2" s="77"/>
      <c r="J2" s="77"/>
      <c r="K2" s="77"/>
      <c r="L2" s="77"/>
      <c r="M2" s="77"/>
      <c r="N2" s="77"/>
      <c r="P2" s="74"/>
      <c r="Q2" s="74"/>
      <c r="R2" s="74"/>
      <c r="S2" s="74"/>
      <c r="T2" s="74"/>
      <c r="U2" s="74"/>
      <c r="V2" s="74"/>
      <c r="W2" s="74"/>
      <c r="X2" s="74"/>
      <c r="Y2" s="74"/>
      <c r="Z2" s="74"/>
      <c r="AA2" s="74"/>
      <c r="AB2" s="74"/>
      <c r="AC2" s="74"/>
    </row>
    <row r="3" spans="1:29" x14ac:dyDescent="0.25">
      <c r="A3" s="652" t="s">
        <v>386</v>
      </c>
      <c r="B3" s="652"/>
      <c r="C3" s="652"/>
      <c r="D3" s="652"/>
      <c r="E3" s="652"/>
      <c r="F3" s="652"/>
      <c r="G3" s="652"/>
      <c r="H3" s="652"/>
      <c r="I3" s="652"/>
      <c r="J3" s="652"/>
      <c r="K3" s="652"/>
      <c r="L3" s="652"/>
      <c r="M3" s="652"/>
      <c r="N3" s="652"/>
      <c r="P3" s="81"/>
      <c r="Q3" s="81"/>
      <c r="R3" s="81"/>
      <c r="S3" s="81"/>
      <c r="T3" s="81"/>
      <c r="U3" s="81"/>
      <c r="V3" s="81"/>
      <c r="W3" s="81"/>
      <c r="X3" s="81"/>
      <c r="Y3" s="81"/>
      <c r="Z3" s="81"/>
      <c r="AA3" s="81"/>
      <c r="AB3" s="81"/>
      <c r="AC3" s="81"/>
    </row>
    <row r="4" spans="1:29" x14ac:dyDescent="0.25">
      <c r="A4" s="100"/>
      <c r="B4" s="100"/>
      <c r="C4" s="100"/>
      <c r="D4" s="100"/>
      <c r="E4" s="100"/>
      <c r="F4" s="100"/>
      <c r="G4" s="100"/>
      <c r="H4" s="100"/>
      <c r="I4" s="100"/>
      <c r="J4" s="100"/>
      <c r="K4" s="100"/>
      <c r="L4" s="100"/>
      <c r="M4" s="100"/>
      <c r="N4" s="100"/>
      <c r="P4" s="81"/>
      <c r="Q4" s="81"/>
      <c r="R4" s="81"/>
      <c r="S4" s="81"/>
      <c r="T4" s="81"/>
      <c r="U4" s="81"/>
      <c r="V4" s="81"/>
      <c r="W4" s="81"/>
      <c r="X4" s="81"/>
      <c r="Y4" s="81"/>
      <c r="Z4" s="81"/>
      <c r="AA4" s="81"/>
      <c r="AB4" s="81"/>
      <c r="AC4" s="81"/>
    </row>
    <row r="5" spans="1:29" ht="16.5" thickBot="1" x14ac:dyDescent="0.3">
      <c r="A5" s="672" t="s">
        <v>323</v>
      </c>
      <c r="B5" s="672"/>
      <c r="C5" s="672"/>
      <c r="D5" s="78" t="s">
        <v>387</v>
      </c>
      <c r="E5" s="79"/>
      <c r="F5" s="670"/>
      <c r="G5" s="670"/>
      <c r="H5" s="670"/>
      <c r="I5" s="670"/>
      <c r="J5" s="670"/>
      <c r="K5" s="670"/>
      <c r="L5" s="670"/>
      <c r="M5" s="670"/>
      <c r="N5" s="670"/>
      <c r="P5" s="81"/>
      <c r="Q5" s="81"/>
      <c r="R5" s="81"/>
      <c r="S5" s="81"/>
      <c r="T5" s="81"/>
      <c r="U5" s="81"/>
      <c r="V5" s="81"/>
      <c r="W5" s="81"/>
      <c r="X5" s="81"/>
      <c r="Y5" s="81"/>
      <c r="Z5" s="81"/>
      <c r="AA5" s="81"/>
      <c r="AB5" s="81"/>
      <c r="AC5" s="81"/>
    </row>
    <row r="6" spans="1:29" x14ac:dyDescent="0.25">
      <c r="P6" s="81"/>
      <c r="Q6" s="81"/>
      <c r="R6" s="81"/>
      <c r="S6" s="81"/>
      <c r="T6" s="81"/>
      <c r="U6" s="81"/>
      <c r="V6" s="81"/>
      <c r="W6" s="81"/>
      <c r="X6" s="81"/>
      <c r="Y6" s="81"/>
      <c r="Z6" s="81"/>
      <c r="AA6" s="81"/>
      <c r="AB6" s="81"/>
      <c r="AC6" s="81"/>
    </row>
    <row r="7" spans="1:29" ht="63.75" customHeight="1" x14ac:dyDescent="0.25">
      <c r="A7" s="85" t="s">
        <v>326</v>
      </c>
      <c r="B7" s="675" t="s">
        <v>344</v>
      </c>
      <c r="C7" s="676"/>
      <c r="D7" s="676"/>
      <c r="E7" s="677"/>
      <c r="F7" s="678" t="s">
        <v>388</v>
      </c>
      <c r="G7" s="674"/>
      <c r="H7" s="678" t="s">
        <v>389</v>
      </c>
      <c r="I7" s="674"/>
      <c r="J7" s="673" t="s">
        <v>518</v>
      </c>
      <c r="K7" s="674"/>
      <c r="L7" s="673" t="s">
        <v>519</v>
      </c>
      <c r="M7" s="674"/>
      <c r="N7" s="673" t="s">
        <v>520</v>
      </c>
      <c r="O7" s="674"/>
      <c r="P7" s="81"/>
      <c r="Q7" s="81"/>
      <c r="R7" s="81"/>
      <c r="S7" s="81"/>
      <c r="T7" s="81"/>
      <c r="U7" s="81"/>
      <c r="V7" s="81"/>
      <c r="W7" s="81"/>
      <c r="X7" s="81"/>
      <c r="Y7" s="81"/>
      <c r="Z7" s="81"/>
      <c r="AA7" s="81"/>
      <c r="AB7" s="81"/>
      <c r="AC7" s="81"/>
    </row>
    <row r="8" spans="1:29" ht="14.25" hidden="1" customHeight="1" x14ac:dyDescent="0.25">
      <c r="A8" s="85">
        <v>1</v>
      </c>
      <c r="B8" s="675">
        <v>2</v>
      </c>
      <c r="C8" s="676"/>
      <c r="D8" s="676"/>
      <c r="E8" s="677"/>
      <c r="F8" s="678">
        <v>3</v>
      </c>
      <c r="G8" s="674"/>
      <c r="H8" s="678">
        <v>4</v>
      </c>
      <c r="I8" s="674"/>
      <c r="J8" s="678">
        <v>5</v>
      </c>
      <c r="K8" s="674"/>
      <c r="L8" s="678">
        <v>6</v>
      </c>
      <c r="M8" s="674"/>
      <c r="N8" s="678">
        <v>7</v>
      </c>
      <c r="O8" s="674"/>
      <c r="P8" s="81"/>
      <c r="Q8" s="81"/>
      <c r="R8" s="81"/>
      <c r="S8" s="81"/>
      <c r="T8" s="81"/>
      <c r="U8" s="81"/>
      <c r="V8" s="81"/>
      <c r="W8" s="81"/>
      <c r="X8" s="81"/>
      <c r="Y8" s="81"/>
      <c r="Z8" s="81"/>
      <c r="AA8" s="81"/>
      <c r="AB8" s="81"/>
      <c r="AC8" s="81"/>
    </row>
    <row r="9" spans="1:29" x14ac:dyDescent="0.25">
      <c r="A9" s="103">
        <v>1</v>
      </c>
      <c r="B9" s="660" t="s">
        <v>390</v>
      </c>
      <c r="C9" s="661"/>
      <c r="D9" s="661"/>
      <c r="E9" s="662"/>
      <c r="F9" s="634"/>
      <c r="G9" s="636"/>
      <c r="H9" s="634"/>
      <c r="I9" s="636"/>
      <c r="J9" s="637">
        <v>6600</v>
      </c>
      <c r="K9" s="638"/>
      <c r="L9" s="637">
        <f>H9*J9/100</f>
        <v>0</v>
      </c>
      <c r="M9" s="638"/>
      <c r="N9" s="637">
        <f>J9*L9/100</f>
        <v>0</v>
      </c>
      <c r="O9" s="638"/>
      <c r="P9" s="81"/>
      <c r="Q9" s="81"/>
      <c r="R9" s="81"/>
      <c r="S9" s="81"/>
      <c r="T9" s="81"/>
      <c r="U9" s="81"/>
      <c r="V9" s="81"/>
      <c r="W9" s="81"/>
      <c r="X9" s="81"/>
      <c r="Y9" s="81"/>
      <c r="Z9" s="81"/>
      <c r="AA9" s="81"/>
      <c r="AB9" s="81"/>
      <c r="AC9" s="81"/>
    </row>
    <row r="10" spans="1:29" hidden="1" x14ac:dyDescent="0.25">
      <c r="A10" s="103">
        <v>2</v>
      </c>
      <c r="B10" s="660" t="s">
        <v>391</v>
      </c>
      <c r="C10" s="661"/>
      <c r="D10" s="661"/>
      <c r="E10" s="662"/>
      <c r="F10" s="634"/>
      <c r="G10" s="636"/>
      <c r="H10" s="634"/>
      <c r="I10" s="636"/>
      <c r="J10" s="637"/>
      <c r="K10" s="638"/>
      <c r="L10" s="637">
        <f>H10*J10/100</f>
        <v>0</v>
      </c>
      <c r="M10" s="638"/>
      <c r="N10" s="637">
        <f>J10*L10/100</f>
        <v>0</v>
      </c>
      <c r="O10" s="638"/>
      <c r="P10" s="81"/>
      <c r="Q10" s="81"/>
      <c r="R10" s="81"/>
      <c r="S10" s="81"/>
      <c r="T10" s="81"/>
      <c r="U10" s="81"/>
      <c r="V10" s="81"/>
      <c r="W10" s="81"/>
      <c r="X10" s="81"/>
      <c r="Y10" s="81"/>
      <c r="Z10" s="81"/>
      <c r="AA10" s="81"/>
      <c r="AB10" s="81"/>
      <c r="AC10" s="81"/>
    </row>
    <row r="11" spans="1:29" ht="51.75" customHeight="1" x14ac:dyDescent="0.25">
      <c r="A11" s="103">
        <v>2</v>
      </c>
      <c r="B11" s="657" t="s">
        <v>474</v>
      </c>
      <c r="C11" s="658"/>
      <c r="D11" s="658"/>
      <c r="E11" s="659"/>
      <c r="F11" s="634"/>
      <c r="G11" s="636"/>
      <c r="H11" s="634"/>
      <c r="I11" s="636"/>
      <c r="J11" s="637">
        <v>10500</v>
      </c>
      <c r="K11" s="638"/>
      <c r="L11" s="637">
        <f>H11*J11/100</f>
        <v>0</v>
      </c>
      <c r="M11" s="638"/>
      <c r="N11" s="637">
        <f>J11*L11/100</f>
        <v>0</v>
      </c>
      <c r="O11" s="638"/>
      <c r="P11" s="81"/>
      <c r="Q11" s="81"/>
      <c r="R11" s="81"/>
      <c r="S11" s="81"/>
      <c r="T11" s="81"/>
      <c r="U11" s="81"/>
      <c r="V11" s="81"/>
      <c r="W11" s="81"/>
      <c r="X11" s="81"/>
      <c r="Y11" s="81"/>
      <c r="Z11" s="81"/>
      <c r="AA11" s="81"/>
      <c r="AB11" s="81"/>
      <c r="AC11" s="81"/>
    </row>
    <row r="12" spans="1:29" ht="30.75" customHeight="1" x14ac:dyDescent="0.25">
      <c r="A12" s="103">
        <v>3</v>
      </c>
      <c r="B12" s="657" t="s">
        <v>481</v>
      </c>
      <c r="C12" s="658"/>
      <c r="D12" s="658"/>
      <c r="E12" s="659"/>
      <c r="F12" s="634"/>
      <c r="G12" s="636"/>
      <c r="H12" s="634"/>
      <c r="I12" s="636"/>
      <c r="J12" s="637"/>
      <c r="K12" s="638"/>
      <c r="L12" s="637">
        <f>H12*J12/100</f>
        <v>0</v>
      </c>
      <c r="M12" s="638"/>
      <c r="N12" s="637">
        <f>J12*L12/100</f>
        <v>0</v>
      </c>
      <c r="O12" s="638"/>
      <c r="P12" s="81"/>
      <c r="Q12" s="81"/>
      <c r="R12" s="81"/>
      <c r="S12" s="81"/>
      <c r="T12" s="81"/>
      <c r="U12" s="81"/>
      <c r="V12" s="81"/>
      <c r="W12" s="81"/>
      <c r="X12" s="81"/>
      <c r="Y12" s="81"/>
      <c r="Z12" s="81"/>
      <c r="AA12" s="81"/>
      <c r="AB12" s="81"/>
      <c r="AC12" s="81"/>
    </row>
    <row r="13" spans="1:29" ht="21" hidden="1" customHeight="1" x14ac:dyDescent="0.25">
      <c r="A13" s="103">
        <v>5</v>
      </c>
      <c r="B13" s="657" t="s">
        <v>456</v>
      </c>
      <c r="C13" s="658"/>
      <c r="D13" s="658"/>
      <c r="E13" s="659"/>
      <c r="F13" s="104"/>
      <c r="G13" s="105"/>
      <c r="H13" s="104"/>
      <c r="I13" s="105"/>
      <c r="J13" s="637"/>
      <c r="K13" s="638"/>
      <c r="L13" s="637">
        <v>0</v>
      </c>
      <c r="M13" s="638"/>
      <c r="N13" s="107">
        <v>0</v>
      </c>
      <c r="O13" s="108"/>
      <c r="P13" s="81"/>
      <c r="Q13" s="81"/>
      <c r="R13" s="81"/>
      <c r="S13" s="81"/>
      <c r="T13" s="81"/>
      <c r="U13" s="81"/>
      <c r="V13" s="81"/>
      <c r="W13" s="81"/>
      <c r="X13" s="81"/>
      <c r="Y13" s="81"/>
      <c r="Z13" s="81"/>
      <c r="AA13" s="81"/>
      <c r="AB13" s="81"/>
      <c r="AC13" s="81"/>
    </row>
    <row r="14" spans="1:29" hidden="1" x14ac:dyDescent="0.25">
      <c r="A14" s="103"/>
      <c r="B14" s="634"/>
      <c r="C14" s="635"/>
      <c r="D14" s="635"/>
      <c r="E14" s="636"/>
      <c r="F14" s="634"/>
      <c r="G14" s="636"/>
      <c r="H14" s="634"/>
      <c r="I14" s="636"/>
      <c r="J14" s="637"/>
      <c r="K14" s="638"/>
      <c r="L14" s="637"/>
      <c r="M14" s="638"/>
      <c r="N14" s="637"/>
      <c r="O14" s="638"/>
      <c r="P14" s="81"/>
      <c r="Q14" s="81"/>
      <c r="R14" s="81"/>
      <c r="S14" s="81"/>
      <c r="T14" s="81"/>
      <c r="U14" s="81"/>
      <c r="V14" s="81"/>
      <c r="W14" s="81"/>
      <c r="X14" s="81"/>
      <c r="Y14" s="81"/>
      <c r="Z14" s="81"/>
      <c r="AA14" s="81"/>
      <c r="AB14" s="81"/>
      <c r="AC14" s="81"/>
    </row>
    <row r="15" spans="1:29" s="84" customFormat="1" x14ac:dyDescent="0.25">
      <c r="A15" s="86"/>
      <c r="B15" s="640" t="s">
        <v>341</v>
      </c>
      <c r="C15" s="641"/>
      <c r="D15" s="641"/>
      <c r="E15" s="642"/>
      <c r="F15" s="643"/>
      <c r="G15" s="645"/>
      <c r="H15" s="643"/>
      <c r="I15" s="645"/>
      <c r="J15" s="646">
        <f>SUM(J9:K14)</f>
        <v>17100</v>
      </c>
      <c r="K15" s="647"/>
      <c r="L15" s="646">
        <f>SUM(L9:M14)</f>
        <v>0</v>
      </c>
      <c r="M15" s="647"/>
      <c r="N15" s="646">
        <f>SUM(N9:O14)</f>
        <v>0</v>
      </c>
      <c r="O15" s="647"/>
      <c r="P15" s="87"/>
      <c r="Q15" s="87"/>
      <c r="R15" s="87"/>
      <c r="S15" s="87"/>
      <c r="T15" s="87"/>
      <c r="U15" s="87"/>
      <c r="V15" s="87"/>
      <c r="W15" s="87"/>
      <c r="X15" s="87"/>
      <c r="Y15" s="87"/>
      <c r="Z15" s="87"/>
      <c r="AA15" s="87"/>
      <c r="AB15" s="87"/>
      <c r="AC15" s="87"/>
    </row>
    <row r="16" spans="1:29" x14ac:dyDescent="0.25">
      <c r="P16" s="81"/>
      <c r="Q16" s="81"/>
      <c r="R16" s="81"/>
      <c r="S16" s="81"/>
      <c r="T16" s="81"/>
      <c r="U16" s="81"/>
      <c r="V16" s="81"/>
      <c r="W16" s="81"/>
      <c r="X16" s="81"/>
      <c r="Y16" s="81"/>
      <c r="Z16" s="81"/>
      <c r="AA16" s="81"/>
      <c r="AB16" s="81"/>
      <c r="AC16" s="81"/>
    </row>
  </sheetData>
  <mergeCells count="56">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B13:E13"/>
    <mergeCell ref="J13:K13"/>
    <mergeCell ref="L13:M13"/>
    <mergeCell ref="B14:E14"/>
    <mergeCell ref="F14:G14"/>
    <mergeCell ref="H14:I14"/>
    <mergeCell ref="J14:K14"/>
    <mergeCell ref="L14:M14"/>
    <mergeCell ref="N14:O14"/>
    <mergeCell ref="B15:E15"/>
    <mergeCell ref="F15:G15"/>
    <mergeCell ref="H15:I15"/>
    <mergeCell ref="J15:K15"/>
    <mergeCell ref="L15:M15"/>
    <mergeCell ref="N15:O15"/>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4"/>
  <sheetViews>
    <sheetView view="pageBreakPreview" topLeftCell="A42" zoomScale="80" zoomScaleNormal="80" zoomScaleSheetLayoutView="80" workbookViewId="0">
      <selection activeCell="A61" sqref="A61:XFD65"/>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669" t="s">
        <v>392</v>
      </c>
      <c r="B1" s="669"/>
      <c r="C1" s="669"/>
      <c r="D1" s="669"/>
      <c r="E1" s="669"/>
      <c r="F1" s="669"/>
      <c r="G1" s="669"/>
      <c r="H1" s="669"/>
      <c r="I1" s="669"/>
      <c r="J1" s="669"/>
      <c r="K1" s="669"/>
      <c r="L1" s="669"/>
      <c r="M1" s="669"/>
      <c r="N1" s="669"/>
      <c r="O1" s="73"/>
      <c r="P1" s="73"/>
      <c r="Q1" s="73"/>
      <c r="R1" s="73"/>
      <c r="S1" s="73"/>
      <c r="T1" s="73"/>
      <c r="U1" s="73"/>
      <c r="V1" s="73"/>
      <c r="W1" s="73"/>
      <c r="X1" s="73"/>
      <c r="Y1" s="73"/>
      <c r="Z1" s="73"/>
      <c r="AA1" s="73"/>
      <c r="AB1" s="73"/>
      <c r="AC1" s="73"/>
    </row>
    <row r="3" spans="1:29" ht="16.5" customHeight="1" thickBot="1" x14ac:dyDescent="0.3">
      <c r="A3" s="672" t="s">
        <v>323</v>
      </c>
      <c r="B3" s="672"/>
      <c r="C3" s="672"/>
      <c r="D3" s="78" t="s">
        <v>393</v>
      </c>
      <c r="E3" s="79"/>
      <c r="F3" s="77"/>
      <c r="G3" s="77"/>
      <c r="H3" s="77"/>
      <c r="I3" s="77"/>
      <c r="J3" s="77"/>
      <c r="K3" s="77"/>
      <c r="L3" s="77"/>
      <c r="M3" s="77"/>
      <c r="N3" s="77"/>
      <c r="O3" s="73"/>
      <c r="P3" s="74"/>
      <c r="Q3" s="74"/>
      <c r="R3" s="74"/>
      <c r="S3" s="74"/>
      <c r="T3" s="74"/>
      <c r="U3" s="74"/>
      <c r="V3" s="74"/>
      <c r="W3" s="74"/>
      <c r="X3" s="74"/>
      <c r="Y3" s="74"/>
      <c r="Z3" s="74"/>
      <c r="AA3" s="74"/>
      <c r="AB3" s="74"/>
      <c r="AC3" s="74"/>
    </row>
    <row r="5" spans="1:29" ht="15.75" x14ac:dyDescent="0.25">
      <c r="A5" s="669" t="s">
        <v>394</v>
      </c>
      <c r="B5" s="669"/>
      <c r="C5" s="669"/>
      <c r="D5" s="669"/>
      <c r="E5" s="669"/>
      <c r="F5" s="669"/>
      <c r="G5" s="669"/>
      <c r="H5" s="669"/>
      <c r="I5" s="669"/>
      <c r="J5" s="669"/>
      <c r="K5" s="669"/>
      <c r="L5" s="669"/>
      <c r="M5" s="669"/>
      <c r="N5" s="669"/>
      <c r="O5" s="73"/>
      <c r="P5" s="73"/>
      <c r="Q5" s="73"/>
      <c r="R5" s="73"/>
      <c r="S5" s="73"/>
      <c r="T5" s="73"/>
      <c r="U5" s="73"/>
      <c r="V5" s="73"/>
      <c r="W5" s="73"/>
      <c r="X5" s="73"/>
      <c r="Y5" s="73"/>
      <c r="Z5" s="73"/>
      <c r="AA5" s="73"/>
      <c r="AB5" s="73"/>
      <c r="AC5" s="73"/>
    </row>
    <row r="7" spans="1:29" ht="66.75" customHeight="1" x14ac:dyDescent="0.25">
      <c r="A7" s="89" t="s">
        <v>326</v>
      </c>
      <c r="B7" s="702" t="s">
        <v>19</v>
      </c>
      <c r="C7" s="702"/>
      <c r="D7" s="702"/>
      <c r="E7" s="702"/>
      <c r="F7" s="703" t="s">
        <v>395</v>
      </c>
      <c r="G7" s="703"/>
      <c r="H7" s="109" t="s">
        <v>396</v>
      </c>
      <c r="I7" s="703" t="s">
        <v>397</v>
      </c>
      <c r="J7" s="703"/>
      <c r="K7" s="703" t="s">
        <v>479</v>
      </c>
      <c r="L7" s="703"/>
      <c r="M7" s="703" t="s">
        <v>521</v>
      </c>
      <c r="N7" s="703"/>
      <c r="O7" s="73"/>
      <c r="P7" s="73"/>
      <c r="Q7" s="73"/>
      <c r="R7" s="73"/>
      <c r="S7" s="73"/>
      <c r="T7" s="73"/>
      <c r="U7" s="73"/>
      <c r="V7" s="73"/>
      <c r="W7" s="73"/>
      <c r="X7" s="73"/>
      <c r="Y7" s="73"/>
      <c r="Z7" s="73"/>
      <c r="AA7" s="73"/>
      <c r="AB7" s="73"/>
      <c r="AC7" s="73"/>
    </row>
    <row r="8" spans="1:29" s="91" customFormat="1" ht="15.75" x14ac:dyDescent="0.25">
      <c r="A8" s="90"/>
      <c r="B8" s="697" t="s">
        <v>398</v>
      </c>
      <c r="C8" s="698"/>
      <c r="D8" s="698"/>
      <c r="E8" s="699"/>
      <c r="F8" s="700" t="s">
        <v>34</v>
      </c>
      <c r="G8" s="700"/>
      <c r="H8" s="110" t="s">
        <v>34</v>
      </c>
      <c r="I8" s="701">
        <f>I10+I11+I13+I12</f>
        <v>31800</v>
      </c>
      <c r="J8" s="701"/>
      <c r="K8" s="701">
        <f>K10+K11+K13</f>
        <v>0</v>
      </c>
      <c r="L8" s="701"/>
      <c r="M8" s="701">
        <f>M10+M11+M13</f>
        <v>0</v>
      </c>
      <c r="N8" s="701"/>
    </row>
    <row r="9" spans="1:29" ht="15.75" x14ac:dyDescent="0.25">
      <c r="A9" s="82"/>
      <c r="B9" s="660" t="s">
        <v>29</v>
      </c>
      <c r="C9" s="661"/>
      <c r="D9" s="661"/>
      <c r="E9" s="662"/>
      <c r="F9" s="692"/>
      <c r="G9" s="692"/>
      <c r="H9" s="101"/>
      <c r="I9" s="692"/>
      <c r="J9" s="692"/>
      <c r="K9" s="692"/>
      <c r="L9" s="692"/>
      <c r="M9" s="692"/>
      <c r="N9" s="692"/>
      <c r="O9" s="73"/>
      <c r="P9" s="73"/>
      <c r="Q9" s="73"/>
      <c r="R9" s="73"/>
      <c r="S9" s="73"/>
      <c r="T9" s="73"/>
      <c r="U9" s="73"/>
      <c r="V9" s="73"/>
      <c r="W9" s="73"/>
      <c r="X9" s="73"/>
      <c r="Y9" s="73"/>
      <c r="Z9" s="73"/>
      <c r="AA9" s="73"/>
      <c r="AB9" s="73"/>
      <c r="AC9" s="73"/>
    </row>
    <row r="10" spans="1:29" ht="15.75" x14ac:dyDescent="0.25">
      <c r="A10" s="82" t="s">
        <v>399</v>
      </c>
      <c r="B10" s="633" t="s">
        <v>400</v>
      </c>
      <c r="C10" s="633"/>
      <c r="D10" s="633"/>
      <c r="E10" s="633"/>
      <c r="F10" s="696">
        <v>182</v>
      </c>
      <c r="G10" s="696"/>
      <c r="H10" s="137">
        <f>I10/F10</f>
        <v>98.35164835164835</v>
      </c>
      <c r="I10" s="655">
        <v>17900</v>
      </c>
      <c r="J10" s="655"/>
      <c r="K10" s="692"/>
      <c r="L10" s="692"/>
      <c r="M10" s="692"/>
      <c r="N10" s="692"/>
      <c r="O10" s="73"/>
      <c r="P10" s="73"/>
      <c r="Q10" s="73"/>
      <c r="R10" s="73"/>
      <c r="S10" s="73"/>
      <c r="T10" s="73"/>
      <c r="U10" s="73"/>
      <c r="V10" s="73"/>
      <c r="W10" s="73"/>
      <c r="X10" s="73"/>
      <c r="Y10" s="73"/>
      <c r="Z10" s="73"/>
      <c r="AA10" s="73"/>
      <c r="AB10" s="73"/>
      <c r="AC10" s="73"/>
    </row>
    <row r="11" spans="1:29" ht="15.75" x14ac:dyDescent="0.25">
      <c r="A11" s="82" t="s">
        <v>186</v>
      </c>
      <c r="B11" s="633" t="s">
        <v>401</v>
      </c>
      <c r="C11" s="633"/>
      <c r="D11" s="633"/>
      <c r="E11" s="633"/>
      <c r="F11" s="696">
        <v>15</v>
      </c>
      <c r="G11" s="696"/>
      <c r="H11" s="137">
        <f>I11/F11</f>
        <v>133.33333333333334</v>
      </c>
      <c r="I11" s="655">
        <v>2000</v>
      </c>
      <c r="J11" s="655"/>
      <c r="K11" s="692"/>
      <c r="L11" s="692"/>
      <c r="M11" s="692"/>
      <c r="N11" s="692"/>
      <c r="O11" s="30"/>
      <c r="P11" s="30"/>
      <c r="Q11" s="73"/>
      <c r="R11" s="73"/>
      <c r="S11" s="73"/>
      <c r="T11" s="73"/>
      <c r="U11" s="73"/>
      <c r="V11" s="73"/>
      <c r="W11" s="73"/>
      <c r="X11" s="73"/>
      <c r="Y11" s="73"/>
      <c r="Z11" s="73"/>
      <c r="AA11" s="73"/>
      <c r="AB11" s="73"/>
      <c r="AC11" s="73"/>
    </row>
    <row r="12" spans="1:29" ht="15.75" hidden="1" customHeight="1" x14ac:dyDescent="0.25">
      <c r="A12" s="82" t="s">
        <v>187</v>
      </c>
      <c r="B12" s="633" t="s">
        <v>457</v>
      </c>
      <c r="C12" s="633"/>
      <c r="D12" s="633"/>
      <c r="E12" s="633"/>
      <c r="F12" s="696"/>
      <c r="G12" s="696"/>
      <c r="H12" s="137"/>
      <c r="I12" s="655"/>
      <c r="J12" s="655"/>
      <c r="K12" s="692"/>
      <c r="L12" s="692"/>
      <c r="M12" s="692"/>
      <c r="N12" s="692"/>
      <c r="O12" s="73"/>
      <c r="P12" s="73"/>
      <c r="Q12" s="73"/>
      <c r="R12" s="73"/>
      <c r="S12" s="73"/>
      <c r="T12" s="73"/>
      <c r="U12" s="73"/>
      <c r="V12" s="73"/>
      <c r="W12" s="73"/>
      <c r="X12" s="73"/>
      <c r="Y12" s="73"/>
      <c r="Z12" s="73"/>
      <c r="AA12" s="73"/>
      <c r="AB12" s="73"/>
      <c r="AC12" s="73"/>
    </row>
    <row r="13" spans="1:29" ht="15.75" x14ac:dyDescent="0.25">
      <c r="A13" s="82" t="s">
        <v>187</v>
      </c>
      <c r="B13" s="633" t="s">
        <v>402</v>
      </c>
      <c r="C13" s="633"/>
      <c r="D13" s="633"/>
      <c r="E13" s="633"/>
      <c r="F13" s="696">
        <v>40</v>
      </c>
      <c r="G13" s="696"/>
      <c r="H13" s="137">
        <f>I13/F13</f>
        <v>297.5</v>
      </c>
      <c r="I13" s="655">
        <v>11900</v>
      </c>
      <c r="J13" s="655"/>
      <c r="K13" s="692"/>
      <c r="L13" s="692"/>
      <c r="M13" s="692"/>
      <c r="N13" s="692"/>
      <c r="O13" s="73"/>
      <c r="P13" s="73"/>
      <c r="Q13" s="73"/>
      <c r="R13" s="73"/>
      <c r="S13" s="73"/>
      <c r="T13" s="73"/>
      <c r="U13" s="73"/>
      <c r="V13" s="73"/>
      <c r="W13" s="73"/>
      <c r="X13" s="73"/>
      <c r="Y13" s="73"/>
      <c r="Z13" s="73"/>
      <c r="AA13" s="73"/>
      <c r="AB13" s="73"/>
      <c r="AC13" s="73"/>
    </row>
    <row r="14" spans="1:29" s="91" customFormat="1" ht="15.75" x14ac:dyDescent="0.25">
      <c r="A14" s="90"/>
      <c r="B14" s="697" t="s">
        <v>403</v>
      </c>
      <c r="C14" s="698"/>
      <c r="D14" s="698"/>
      <c r="E14" s="699"/>
      <c r="F14" s="700" t="s">
        <v>34</v>
      </c>
      <c r="G14" s="700"/>
      <c r="H14" s="110" t="s">
        <v>34</v>
      </c>
      <c r="I14" s="701">
        <f>I16+I18+I17+I19</f>
        <v>255800</v>
      </c>
      <c r="J14" s="701"/>
      <c r="K14" s="700">
        <f>K16+K18</f>
        <v>271300</v>
      </c>
      <c r="L14" s="700"/>
      <c r="M14" s="700">
        <f>M16+M18</f>
        <v>271300</v>
      </c>
      <c r="N14" s="700"/>
    </row>
    <row r="15" spans="1:29" ht="15.75" x14ac:dyDescent="0.25">
      <c r="A15" s="82"/>
      <c r="B15" s="660" t="s">
        <v>29</v>
      </c>
      <c r="C15" s="661"/>
      <c r="D15" s="661"/>
      <c r="E15" s="662"/>
      <c r="F15" s="692"/>
      <c r="G15" s="692"/>
      <c r="H15" s="101"/>
      <c r="I15" s="692"/>
      <c r="J15" s="692"/>
      <c r="K15" s="692"/>
      <c r="L15" s="692"/>
      <c r="M15" s="692"/>
      <c r="N15" s="692"/>
      <c r="O15" s="73"/>
      <c r="P15" s="73"/>
      <c r="Q15" s="73"/>
      <c r="R15" s="73"/>
      <c r="S15" s="73"/>
      <c r="T15" s="73"/>
      <c r="U15" s="73"/>
      <c r="V15" s="73"/>
      <c r="W15" s="73"/>
      <c r="X15" s="73"/>
      <c r="Y15" s="73"/>
      <c r="Z15" s="73"/>
      <c r="AA15" s="73"/>
      <c r="AB15" s="73"/>
      <c r="AC15" s="73"/>
    </row>
    <row r="16" spans="1:29" ht="15.75" x14ac:dyDescent="0.25">
      <c r="A16" s="82" t="s">
        <v>399</v>
      </c>
      <c r="B16" s="633" t="s">
        <v>404</v>
      </c>
      <c r="C16" s="633"/>
      <c r="D16" s="633"/>
      <c r="E16" s="633"/>
      <c r="F16" s="696">
        <v>24200</v>
      </c>
      <c r="G16" s="696"/>
      <c r="H16" s="137">
        <f>I16/F16</f>
        <v>10.570247933884298</v>
      </c>
      <c r="I16" s="692">
        <v>255800</v>
      </c>
      <c r="J16" s="692"/>
      <c r="K16" s="692">
        <v>271300</v>
      </c>
      <c r="L16" s="692"/>
      <c r="M16" s="692">
        <v>271300</v>
      </c>
      <c r="N16" s="692"/>
      <c r="O16" s="73"/>
      <c r="P16" s="73"/>
      <c r="Q16" s="73"/>
      <c r="R16" s="73"/>
      <c r="S16" s="73"/>
      <c r="T16" s="73"/>
      <c r="U16" s="73"/>
      <c r="V16" s="73"/>
      <c r="W16" s="73"/>
      <c r="X16" s="73"/>
      <c r="Y16" s="73"/>
      <c r="Z16" s="73"/>
      <c r="AA16" s="73"/>
      <c r="AB16" s="73"/>
      <c r="AC16" s="73"/>
    </row>
    <row r="17" spans="1:16" ht="48" customHeight="1" x14ac:dyDescent="0.25">
      <c r="A17" s="82" t="s">
        <v>169</v>
      </c>
      <c r="B17" s="657"/>
      <c r="C17" s="658"/>
      <c r="D17" s="658"/>
      <c r="E17" s="659"/>
      <c r="F17" s="693"/>
      <c r="G17" s="694"/>
      <c r="H17" s="101" t="s">
        <v>34</v>
      </c>
      <c r="I17" s="637"/>
      <c r="J17" s="638"/>
      <c r="K17" s="693"/>
      <c r="L17" s="694"/>
      <c r="M17" s="693"/>
      <c r="N17" s="694"/>
      <c r="O17" s="73"/>
      <c r="P17" s="92"/>
    </row>
    <row r="18" spans="1:16" ht="15.75" x14ac:dyDescent="0.25">
      <c r="A18" s="82" t="s">
        <v>186</v>
      </c>
      <c r="B18" s="633" t="s">
        <v>458</v>
      </c>
      <c r="C18" s="633"/>
      <c r="D18" s="633"/>
      <c r="E18" s="633"/>
      <c r="F18" s="692">
        <v>900</v>
      </c>
      <c r="G18" s="692"/>
      <c r="H18" s="101">
        <f>I18/F18</f>
        <v>0</v>
      </c>
      <c r="I18" s="655"/>
      <c r="J18" s="655"/>
      <c r="K18" s="692"/>
      <c r="L18" s="692"/>
      <c r="M18" s="692"/>
      <c r="N18" s="692"/>
      <c r="O18" s="73"/>
      <c r="P18" s="73"/>
    </row>
    <row r="19" spans="1:16" ht="15.75" x14ac:dyDescent="0.25">
      <c r="A19" s="82"/>
      <c r="B19" s="633"/>
      <c r="C19" s="633"/>
      <c r="D19" s="633"/>
      <c r="E19" s="633"/>
      <c r="F19" s="653"/>
      <c r="G19" s="653"/>
      <c r="H19" s="101"/>
      <c r="I19" s="692"/>
      <c r="J19" s="692"/>
      <c r="K19" s="692"/>
      <c r="L19" s="692"/>
      <c r="M19" s="692"/>
      <c r="N19" s="692"/>
      <c r="O19" s="73"/>
      <c r="P19" s="73"/>
    </row>
    <row r="20" spans="1:16" s="84" customFormat="1" ht="15.75" x14ac:dyDescent="0.25">
      <c r="A20" s="83"/>
      <c r="B20" s="640" t="s">
        <v>345</v>
      </c>
      <c r="C20" s="641"/>
      <c r="D20" s="641"/>
      <c r="E20" s="642"/>
      <c r="F20" s="639" t="s">
        <v>34</v>
      </c>
      <c r="G20" s="639"/>
      <c r="H20" s="102" t="s">
        <v>34</v>
      </c>
      <c r="I20" s="651">
        <f>I8+I14</f>
        <v>287600</v>
      </c>
      <c r="J20" s="651"/>
      <c r="K20" s="695">
        <f>K8+K14</f>
        <v>271300</v>
      </c>
      <c r="L20" s="695"/>
      <c r="M20" s="695">
        <f>M8+M14</f>
        <v>271300</v>
      </c>
      <c r="N20" s="695"/>
    </row>
    <row r="21" spans="1:16" x14ac:dyDescent="0.2">
      <c r="A21" s="88"/>
      <c r="B21" s="88"/>
      <c r="C21" s="88"/>
      <c r="D21" s="88"/>
      <c r="E21" s="88"/>
      <c r="F21" s="88"/>
      <c r="G21" s="88"/>
      <c r="H21" s="88"/>
      <c r="I21" s="88"/>
      <c r="J21" s="88"/>
      <c r="K21" s="88"/>
      <c r="L21" s="88"/>
      <c r="M21" s="88"/>
      <c r="N21" s="88"/>
      <c r="O21" s="88"/>
      <c r="P21" s="88"/>
    </row>
    <row r="22" spans="1:16" ht="15.75" hidden="1" x14ac:dyDescent="0.25">
      <c r="A22" s="73"/>
      <c r="B22" s="73"/>
      <c r="C22" s="73"/>
      <c r="D22" s="73"/>
      <c r="E22" s="73"/>
      <c r="F22" s="73"/>
      <c r="G22" s="73"/>
      <c r="H22" s="73"/>
      <c r="I22" s="73"/>
      <c r="J22" s="73"/>
      <c r="K22" s="73"/>
      <c r="L22" s="73"/>
      <c r="M22" s="73"/>
      <c r="N22" s="73"/>
      <c r="O22" s="73"/>
      <c r="P22" s="73"/>
    </row>
    <row r="23" spans="1:16" ht="15.75" hidden="1" x14ac:dyDescent="0.25">
      <c r="A23" s="73"/>
      <c r="B23" s="73"/>
      <c r="C23" s="73"/>
      <c r="D23" s="73"/>
      <c r="E23" s="73"/>
      <c r="F23" s="73"/>
      <c r="G23" s="73"/>
      <c r="H23" s="73"/>
      <c r="I23" s="73"/>
      <c r="J23" s="73"/>
      <c r="K23" s="73"/>
      <c r="L23" s="73"/>
      <c r="M23" s="73"/>
      <c r="N23" s="73"/>
      <c r="O23" s="73"/>
      <c r="P23" s="73"/>
    </row>
    <row r="24" spans="1:16" ht="15.75" hidden="1" x14ac:dyDescent="0.25">
      <c r="A24" s="73"/>
      <c r="B24" s="73"/>
      <c r="C24" s="73"/>
      <c r="D24" s="73"/>
      <c r="E24" s="73"/>
      <c r="F24" s="73"/>
      <c r="G24" s="73"/>
      <c r="H24" s="73"/>
      <c r="I24" s="73"/>
      <c r="J24" s="73"/>
      <c r="K24" s="73"/>
      <c r="L24" s="73"/>
      <c r="M24" s="73"/>
      <c r="N24" s="73"/>
      <c r="O24" s="73"/>
      <c r="P24" s="73"/>
    </row>
    <row r="25" spans="1:16" ht="15.75" hidden="1" x14ac:dyDescent="0.25">
      <c r="A25" s="73"/>
      <c r="B25" s="73"/>
      <c r="C25" s="73"/>
      <c r="D25" s="73"/>
      <c r="E25" s="73"/>
      <c r="F25" s="73"/>
      <c r="G25" s="73"/>
      <c r="H25" s="73"/>
      <c r="I25" s="73"/>
      <c r="J25" s="73"/>
      <c r="K25" s="73"/>
      <c r="L25" s="73"/>
      <c r="M25" s="73"/>
      <c r="N25" s="73"/>
      <c r="O25" s="73"/>
      <c r="P25" s="73"/>
    </row>
    <row r="26" spans="1:16" ht="15.75" hidden="1" x14ac:dyDescent="0.25">
      <c r="A26" s="73"/>
      <c r="B26" s="73"/>
      <c r="C26" s="73"/>
      <c r="D26" s="73"/>
      <c r="E26" s="73"/>
      <c r="F26" s="73"/>
      <c r="G26" s="73"/>
      <c r="H26" s="73"/>
      <c r="I26" s="73"/>
      <c r="J26" s="73"/>
      <c r="K26" s="73"/>
      <c r="L26" s="73"/>
      <c r="M26" s="73"/>
      <c r="N26" s="73"/>
      <c r="O26" s="73"/>
      <c r="P26" s="73"/>
    </row>
    <row r="27" spans="1:16" ht="15.75" x14ac:dyDescent="0.25">
      <c r="A27" s="652" t="s">
        <v>405</v>
      </c>
      <c r="B27" s="652"/>
      <c r="C27" s="652"/>
      <c r="D27" s="652"/>
      <c r="E27" s="652"/>
      <c r="F27" s="652"/>
      <c r="G27" s="652"/>
      <c r="H27" s="652"/>
      <c r="I27" s="652"/>
      <c r="J27" s="652"/>
      <c r="K27" s="652"/>
      <c r="L27" s="652"/>
      <c r="M27" s="652"/>
      <c r="N27" s="652"/>
      <c r="O27" s="652"/>
      <c r="P27" s="73"/>
    </row>
    <row r="28" spans="1:16" ht="15.75" x14ac:dyDescent="0.25">
      <c r="A28" s="73"/>
      <c r="B28" s="73"/>
      <c r="C28" s="73"/>
      <c r="D28" s="73"/>
      <c r="E28" s="73"/>
      <c r="F28" s="73"/>
      <c r="G28" s="73"/>
      <c r="H28" s="73"/>
      <c r="I28" s="73"/>
      <c r="J28" s="73"/>
      <c r="K28" s="73"/>
      <c r="L28" s="73"/>
      <c r="M28" s="73"/>
      <c r="N28" s="73"/>
      <c r="O28" s="73"/>
      <c r="P28" s="73"/>
    </row>
    <row r="29" spans="1:16" ht="34.5" customHeight="1" x14ac:dyDescent="0.25">
      <c r="A29" s="89" t="s">
        <v>326</v>
      </c>
      <c r="B29" s="663" t="s">
        <v>344</v>
      </c>
      <c r="C29" s="664"/>
      <c r="D29" s="664"/>
      <c r="E29" s="664"/>
      <c r="F29" s="664"/>
      <c r="G29" s="664"/>
      <c r="H29" s="664"/>
      <c r="I29" s="665"/>
      <c r="J29" s="666" t="s">
        <v>406</v>
      </c>
      <c r="K29" s="667"/>
      <c r="L29" s="666" t="s">
        <v>407</v>
      </c>
      <c r="M29" s="668"/>
      <c r="N29" s="667"/>
      <c r="O29" s="73"/>
      <c r="P29" s="73"/>
    </row>
    <row r="30" spans="1:16" ht="15.75" x14ac:dyDescent="0.25">
      <c r="A30" s="82" t="s">
        <v>399</v>
      </c>
      <c r="B30" s="660" t="s">
        <v>498</v>
      </c>
      <c r="C30" s="661"/>
      <c r="D30" s="661"/>
      <c r="E30" s="661"/>
      <c r="F30" s="661"/>
      <c r="G30" s="661"/>
      <c r="H30" s="661"/>
      <c r="I30" s="662"/>
      <c r="J30" s="653"/>
      <c r="K30" s="653"/>
      <c r="L30" s="589"/>
      <c r="M30" s="589"/>
      <c r="N30" s="589"/>
      <c r="O30" s="73"/>
      <c r="P30" s="73"/>
    </row>
    <row r="31" spans="1:16" ht="15.75" x14ac:dyDescent="0.25">
      <c r="A31" s="82" t="s">
        <v>186</v>
      </c>
      <c r="B31" s="660" t="s">
        <v>408</v>
      </c>
      <c r="C31" s="661"/>
      <c r="D31" s="661"/>
      <c r="E31" s="661"/>
      <c r="F31" s="661"/>
      <c r="G31" s="661"/>
      <c r="H31" s="661"/>
      <c r="I31" s="662"/>
      <c r="J31" s="653"/>
      <c r="K31" s="653"/>
      <c r="L31" s="589"/>
      <c r="M31" s="589"/>
      <c r="N31" s="589"/>
      <c r="O31" s="73"/>
      <c r="P31" s="73"/>
    </row>
    <row r="32" spans="1:16" ht="15.75" hidden="1" x14ac:dyDescent="0.25">
      <c r="A32" s="82" t="s">
        <v>187</v>
      </c>
      <c r="B32" s="660" t="s">
        <v>410</v>
      </c>
      <c r="C32" s="661"/>
      <c r="D32" s="661"/>
      <c r="E32" s="661"/>
      <c r="F32" s="661"/>
      <c r="G32" s="661"/>
      <c r="H32" s="661"/>
      <c r="I32" s="662"/>
      <c r="J32" s="653"/>
      <c r="K32" s="653"/>
      <c r="L32" s="589"/>
      <c r="M32" s="589"/>
      <c r="N32" s="589"/>
      <c r="O32" s="73"/>
      <c r="P32" s="73"/>
    </row>
    <row r="33" spans="1:15" ht="15.75" x14ac:dyDescent="0.25">
      <c r="A33" s="82" t="s">
        <v>187</v>
      </c>
      <c r="B33" s="660" t="s">
        <v>412</v>
      </c>
      <c r="C33" s="661"/>
      <c r="D33" s="661"/>
      <c r="E33" s="661"/>
      <c r="F33" s="661"/>
      <c r="G33" s="661"/>
      <c r="H33" s="661"/>
      <c r="I33" s="662"/>
      <c r="J33" s="653"/>
      <c r="K33" s="653"/>
      <c r="L33" s="589"/>
      <c r="M33" s="589"/>
      <c r="N33" s="589"/>
      <c r="O33" s="73"/>
    </row>
    <row r="34" spans="1:15" ht="15.75" x14ac:dyDescent="0.25">
      <c r="A34" s="82" t="s">
        <v>409</v>
      </c>
      <c r="B34" s="660" t="s">
        <v>491</v>
      </c>
      <c r="C34" s="661"/>
      <c r="D34" s="661"/>
      <c r="E34" s="661"/>
      <c r="F34" s="661"/>
      <c r="G34" s="661"/>
      <c r="H34" s="661"/>
      <c r="I34" s="662"/>
      <c r="J34" s="653"/>
      <c r="K34" s="653"/>
      <c r="L34" s="589"/>
      <c r="M34" s="589"/>
      <c r="N34" s="589"/>
      <c r="O34" s="73"/>
    </row>
    <row r="35" spans="1:15" ht="20.25" customHeight="1" x14ac:dyDescent="0.25">
      <c r="A35" s="82" t="s">
        <v>411</v>
      </c>
      <c r="B35" s="660" t="s">
        <v>496</v>
      </c>
      <c r="C35" s="661"/>
      <c r="D35" s="661"/>
      <c r="E35" s="661"/>
      <c r="F35" s="661"/>
      <c r="G35" s="661"/>
      <c r="H35" s="661"/>
      <c r="I35" s="662"/>
      <c r="J35" s="653"/>
      <c r="K35" s="653"/>
      <c r="L35" s="589"/>
      <c r="M35" s="589"/>
      <c r="N35" s="589"/>
      <c r="O35" s="73"/>
    </row>
    <row r="36" spans="1:15" ht="20.25" customHeight="1" x14ac:dyDescent="0.25">
      <c r="A36" s="82" t="s">
        <v>413</v>
      </c>
      <c r="B36" s="660" t="s">
        <v>455</v>
      </c>
      <c r="C36" s="661"/>
      <c r="D36" s="661"/>
      <c r="E36" s="661"/>
      <c r="F36" s="661"/>
      <c r="G36" s="661"/>
      <c r="H36" s="661"/>
      <c r="I36" s="662"/>
      <c r="J36" s="653"/>
      <c r="K36" s="653"/>
      <c r="L36" s="589"/>
      <c r="M36" s="589"/>
      <c r="N36" s="589"/>
      <c r="O36" s="73"/>
    </row>
    <row r="37" spans="1:15" ht="38.25" customHeight="1" x14ac:dyDescent="0.25">
      <c r="A37" s="82" t="s">
        <v>414</v>
      </c>
      <c r="B37" s="657" t="s">
        <v>494</v>
      </c>
      <c r="C37" s="658"/>
      <c r="D37" s="658"/>
      <c r="E37" s="658"/>
      <c r="F37" s="658"/>
      <c r="G37" s="658"/>
      <c r="H37" s="658"/>
      <c r="I37" s="659"/>
      <c r="J37" s="653"/>
      <c r="K37" s="653"/>
      <c r="L37" s="589"/>
      <c r="M37" s="589"/>
      <c r="N37" s="589"/>
      <c r="O37" s="73"/>
    </row>
    <row r="38" spans="1:15" ht="20.25" customHeight="1" x14ac:dyDescent="0.25">
      <c r="A38" s="82" t="s">
        <v>415</v>
      </c>
      <c r="B38" s="660" t="s">
        <v>486</v>
      </c>
      <c r="C38" s="661"/>
      <c r="D38" s="661"/>
      <c r="E38" s="661"/>
      <c r="F38" s="661"/>
      <c r="G38" s="661"/>
      <c r="H38" s="661"/>
      <c r="I38" s="662"/>
      <c r="J38" s="653"/>
      <c r="K38" s="653"/>
      <c r="L38" s="589"/>
      <c r="M38" s="589"/>
      <c r="N38" s="589"/>
      <c r="O38" s="73"/>
    </row>
    <row r="39" spans="1:15" ht="15.75" x14ac:dyDescent="0.25">
      <c r="A39" s="82" t="s">
        <v>416</v>
      </c>
      <c r="B39" s="660" t="s">
        <v>487</v>
      </c>
      <c r="C39" s="661"/>
      <c r="D39" s="661"/>
      <c r="E39" s="661"/>
      <c r="F39" s="661"/>
      <c r="G39" s="661"/>
      <c r="H39" s="661"/>
      <c r="I39" s="662"/>
      <c r="J39" s="653"/>
      <c r="K39" s="653"/>
      <c r="L39" s="589"/>
      <c r="M39" s="589"/>
      <c r="N39" s="589"/>
      <c r="O39" s="73"/>
    </row>
    <row r="40" spans="1:15" ht="15.75" x14ac:dyDescent="0.25">
      <c r="A40" s="82" t="s">
        <v>417</v>
      </c>
      <c r="B40" s="660" t="s">
        <v>459</v>
      </c>
      <c r="C40" s="661"/>
      <c r="D40" s="661"/>
      <c r="E40" s="661"/>
      <c r="F40" s="661"/>
      <c r="G40" s="661"/>
      <c r="H40" s="661"/>
      <c r="I40" s="662"/>
      <c r="J40" s="653"/>
      <c r="K40" s="653"/>
      <c r="L40" s="589"/>
      <c r="M40" s="589"/>
      <c r="N40" s="589"/>
      <c r="O40" s="73"/>
    </row>
    <row r="41" spans="1:15" s="84" customFormat="1" ht="15.75" x14ac:dyDescent="0.25">
      <c r="A41" s="83"/>
      <c r="B41" s="640" t="s">
        <v>341</v>
      </c>
      <c r="C41" s="641"/>
      <c r="D41" s="641"/>
      <c r="E41" s="641"/>
      <c r="F41" s="641"/>
      <c r="G41" s="641"/>
      <c r="H41" s="641"/>
      <c r="I41" s="642"/>
      <c r="J41" s="639" t="s">
        <v>34</v>
      </c>
      <c r="K41" s="639"/>
      <c r="L41" s="651">
        <f>SUM(L30:N40)</f>
        <v>0</v>
      </c>
      <c r="M41" s="651"/>
      <c r="N41" s="651"/>
    </row>
    <row r="43" spans="1:15" ht="15.75" x14ac:dyDescent="0.25">
      <c r="A43" s="652" t="s">
        <v>418</v>
      </c>
      <c r="B43" s="652"/>
      <c r="C43" s="652"/>
      <c r="D43" s="652"/>
      <c r="E43" s="652"/>
      <c r="F43" s="652"/>
      <c r="G43" s="652"/>
      <c r="H43" s="652"/>
      <c r="I43" s="652"/>
      <c r="J43" s="652"/>
      <c r="K43" s="652"/>
      <c r="L43" s="652"/>
      <c r="M43" s="652"/>
      <c r="N43" s="652"/>
      <c r="O43" s="652"/>
    </row>
    <row r="45" spans="1:15" ht="34.5" customHeight="1" x14ac:dyDescent="0.25">
      <c r="A45" s="89" t="s">
        <v>326</v>
      </c>
      <c r="B45" s="663" t="s">
        <v>344</v>
      </c>
      <c r="C45" s="664"/>
      <c r="D45" s="664"/>
      <c r="E45" s="664"/>
      <c r="F45" s="664"/>
      <c r="G45" s="664"/>
      <c r="H45" s="664"/>
      <c r="I45" s="665"/>
      <c r="J45" s="666" t="s">
        <v>406</v>
      </c>
      <c r="K45" s="667"/>
      <c r="L45" s="666" t="s">
        <v>407</v>
      </c>
      <c r="M45" s="668"/>
      <c r="N45" s="667"/>
      <c r="O45" s="73"/>
    </row>
    <row r="46" spans="1:15" ht="18.75" customHeight="1" x14ac:dyDescent="0.25">
      <c r="A46" s="82" t="s">
        <v>399</v>
      </c>
      <c r="B46" s="657" t="s">
        <v>478</v>
      </c>
      <c r="C46" s="658"/>
      <c r="D46" s="658"/>
      <c r="E46" s="658"/>
      <c r="F46" s="658"/>
      <c r="G46" s="658"/>
      <c r="H46" s="658"/>
      <c r="I46" s="659"/>
      <c r="J46" s="653"/>
      <c r="K46" s="653"/>
      <c r="L46" s="589"/>
      <c r="M46" s="589"/>
      <c r="N46" s="589"/>
      <c r="O46" s="73"/>
    </row>
    <row r="47" spans="1:15" ht="15.75" x14ac:dyDescent="0.25">
      <c r="A47" s="82" t="s">
        <v>186</v>
      </c>
      <c r="B47" s="657" t="s">
        <v>419</v>
      </c>
      <c r="C47" s="658"/>
      <c r="D47" s="658"/>
      <c r="E47" s="658"/>
      <c r="F47" s="658"/>
      <c r="G47" s="658"/>
      <c r="H47" s="658"/>
      <c r="I47" s="659"/>
      <c r="J47" s="653"/>
      <c r="K47" s="653"/>
      <c r="L47" s="589"/>
      <c r="M47" s="589"/>
      <c r="N47" s="589"/>
      <c r="O47" s="73"/>
    </row>
    <row r="48" spans="1:15" ht="15.75" x14ac:dyDescent="0.25">
      <c r="A48" s="82" t="s">
        <v>187</v>
      </c>
      <c r="B48" s="657" t="s">
        <v>489</v>
      </c>
      <c r="C48" s="658"/>
      <c r="D48" s="658"/>
      <c r="E48" s="658"/>
      <c r="F48" s="658"/>
      <c r="G48" s="658"/>
      <c r="H48" s="658"/>
      <c r="I48" s="659"/>
      <c r="J48" s="653"/>
      <c r="K48" s="653"/>
      <c r="L48" s="589"/>
      <c r="M48" s="589"/>
      <c r="N48" s="589"/>
      <c r="O48" s="73"/>
    </row>
    <row r="49" spans="1:15" ht="36.75" customHeight="1" x14ac:dyDescent="0.25">
      <c r="A49" s="82" t="s">
        <v>409</v>
      </c>
      <c r="B49" s="657" t="s">
        <v>495</v>
      </c>
      <c r="C49" s="658"/>
      <c r="D49" s="658"/>
      <c r="E49" s="658"/>
      <c r="F49" s="658"/>
      <c r="G49" s="658"/>
      <c r="H49" s="658"/>
      <c r="I49" s="659"/>
      <c r="J49" s="653"/>
      <c r="K49" s="653"/>
      <c r="L49" s="589"/>
      <c r="M49" s="589"/>
      <c r="N49" s="589"/>
    </row>
    <row r="50" spans="1:15" ht="15.75" x14ac:dyDescent="0.25">
      <c r="A50" s="82" t="s">
        <v>411</v>
      </c>
      <c r="B50" s="633" t="s">
        <v>490</v>
      </c>
      <c r="C50" s="633"/>
      <c r="D50" s="633"/>
      <c r="E50" s="633"/>
      <c r="F50" s="633"/>
      <c r="G50" s="633"/>
      <c r="H50" s="633"/>
      <c r="I50" s="633"/>
      <c r="J50" s="653"/>
      <c r="K50" s="653"/>
      <c r="L50" s="589"/>
      <c r="M50" s="589"/>
      <c r="N50" s="589"/>
    </row>
    <row r="51" spans="1:15" ht="15.75" x14ac:dyDescent="0.25">
      <c r="A51" s="82" t="s">
        <v>413</v>
      </c>
      <c r="B51" s="657" t="s">
        <v>492</v>
      </c>
      <c r="C51" s="658"/>
      <c r="D51" s="658"/>
      <c r="E51" s="658"/>
      <c r="F51" s="658"/>
      <c r="G51" s="658"/>
      <c r="H51" s="658"/>
      <c r="I51" s="659"/>
      <c r="J51" s="653"/>
      <c r="K51" s="653"/>
      <c r="L51" s="589"/>
      <c r="M51" s="589"/>
      <c r="N51" s="589"/>
    </row>
    <row r="52" spans="1:15" ht="15.75" hidden="1" x14ac:dyDescent="0.25">
      <c r="A52" s="82"/>
      <c r="B52" s="657"/>
      <c r="C52" s="658"/>
      <c r="D52" s="658"/>
      <c r="E52" s="658"/>
      <c r="F52" s="658"/>
      <c r="G52" s="658"/>
      <c r="H52" s="658"/>
      <c r="I52" s="659"/>
      <c r="J52" s="653"/>
      <c r="K52" s="653"/>
      <c r="L52" s="655"/>
      <c r="M52" s="655"/>
      <c r="N52" s="655"/>
    </row>
    <row r="53" spans="1:15" ht="15.75" hidden="1" x14ac:dyDescent="0.25">
      <c r="A53" s="82"/>
      <c r="B53" s="657"/>
      <c r="C53" s="658"/>
      <c r="D53" s="658"/>
      <c r="E53" s="658"/>
      <c r="F53" s="658"/>
      <c r="G53" s="658"/>
      <c r="H53" s="658"/>
      <c r="I53" s="659"/>
      <c r="J53" s="653"/>
      <c r="K53" s="653"/>
      <c r="L53" s="655"/>
      <c r="M53" s="655"/>
      <c r="N53" s="655"/>
    </row>
    <row r="54" spans="1:15" s="84" customFormat="1" ht="15.75" x14ac:dyDescent="0.25">
      <c r="A54" s="83"/>
      <c r="B54" s="640" t="s">
        <v>341</v>
      </c>
      <c r="C54" s="641"/>
      <c r="D54" s="641"/>
      <c r="E54" s="641"/>
      <c r="F54" s="641"/>
      <c r="G54" s="641"/>
      <c r="H54" s="641"/>
      <c r="I54" s="642"/>
      <c r="J54" s="639" t="s">
        <v>34</v>
      </c>
      <c r="K54" s="639"/>
      <c r="L54" s="651">
        <f>SUM(L46:N53)</f>
        <v>0</v>
      </c>
      <c r="M54" s="651"/>
      <c r="N54" s="651"/>
    </row>
    <row r="55" spans="1:15" ht="15.75" x14ac:dyDescent="0.25">
      <c r="A55" s="73"/>
      <c r="B55" s="73"/>
      <c r="C55" s="73"/>
      <c r="D55" s="73"/>
      <c r="E55" s="73"/>
      <c r="F55" s="73"/>
      <c r="G55" s="73"/>
      <c r="H55" s="73"/>
      <c r="I55" s="73"/>
      <c r="J55" s="73"/>
      <c r="K55" s="73"/>
      <c r="L55" s="73"/>
      <c r="M55" s="73"/>
      <c r="N55" s="73"/>
    </row>
    <row r="56" spans="1:15" s="124" customFormat="1" ht="15.75" x14ac:dyDescent="0.25">
      <c r="A56" s="681" t="s">
        <v>420</v>
      </c>
      <c r="B56" s="681"/>
      <c r="C56" s="681"/>
      <c r="D56" s="681"/>
      <c r="E56" s="681"/>
      <c r="F56" s="681"/>
      <c r="G56" s="681"/>
      <c r="H56" s="681"/>
      <c r="I56" s="681"/>
      <c r="J56" s="681"/>
      <c r="K56" s="681"/>
      <c r="L56" s="681"/>
      <c r="M56" s="681"/>
      <c r="N56" s="681"/>
      <c r="O56" s="126"/>
    </row>
    <row r="57" spans="1:15" s="124" customFormat="1" x14ac:dyDescent="0.2"/>
    <row r="58" spans="1:15" s="124" customFormat="1" ht="34.5" customHeight="1" x14ac:dyDescent="0.2">
      <c r="A58" s="127" t="s">
        <v>326</v>
      </c>
      <c r="B58" s="682" t="s">
        <v>344</v>
      </c>
      <c r="C58" s="683"/>
      <c r="D58" s="683"/>
      <c r="E58" s="683"/>
      <c r="F58" s="683"/>
      <c r="G58" s="683"/>
      <c r="H58" s="683"/>
      <c r="I58" s="684"/>
      <c r="J58" s="685" t="s">
        <v>522</v>
      </c>
      <c r="K58" s="685"/>
      <c r="L58" s="685" t="s">
        <v>480</v>
      </c>
      <c r="M58" s="685"/>
      <c r="N58" s="685" t="s">
        <v>523</v>
      </c>
      <c r="O58" s="685"/>
    </row>
    <row r="59" spans="1:15" s="124" customFormat="1" ht="15.75" x14ac:dyDescent="0.25">
      <c r="A59" s="128">
        <v>1</v>
      </c>
      <c r="B59" s="686" t="s">
        <v>422</v>
      </c>
      <c r="C59" s="687"/>
      <c r="D59" s="687"/>
      <c r="E59" s="687"/>
      <c r="F59" s="687"/>
      <c r="G59" s="687"/>
      <c r="H59" s="687"/>
      <c r="I59" s="688"/>
      <c r="J59" s="689">
        <v>1200000</v>
      </c>
      <c r="K59" s="689"/>
      <c r="L59" s="689"/>
      <c r="M59" s="689"/>
      <c r="N59" s="690"/>
      <c r="O59" s="691"/>
    </row>
    <row r="60" spans="1:15" s="124" customFormat="1" ht="15.75" x14ac:dyDescent="0.25">
      <c r="A60" s="128">
        <v>2</v>
      </c>
      <c r="B60" s="686" t="s">
        <v>475</v>
      </c>
      <c r="C60" s="687"/>
      <c r="D60" s="687"/>
      <c r="E60" s="687"/>
      <c r="F60" s="687"/>
      <c r="G60" s="687"/>
      <c r="H60" s="687"/>
      <c r="I60" s="688"/>
      <c r="J60" s="689">
        <v>354700</v>
      </c>
      <c r="K60" s="689"/>
      <c r="L60" s="689"/>
      <c r="M60" s="689"/>
      <c r="N60" s="690"/>
      <c r="O60" s="691"/>
    </row>
    <row r="61" spans="1:15" s="124" customFormat="1" ht="15.75" hidden="1" customHeight="1" x14ac:dyDescent="0.25">
      <c r="A61" s="128">
        <v>3</v>
      </c>
      <c r="B61" s="686" t="s">
        <v>482</v>
      </c>
      <c r="C61" s="687"/>
      <c r="D61" s="687"/>
      <c r="E61" s="687"/>
      <c r="F61" s="687"/>
      <c r="G61" s="687"/>
      <c r="H61" s="687"/>
      <c r="I61" s="688"/>
      <c r="J61" s="690"/>
      <c r="K61" s="691"/>
      <c r="L61" s="690"/>
      <c r="M61" s="691"/>
      <c r="N61" s="690"/>
      <c r="O61" s="691"/>
    </row>
    <row r="62" spans="1:15" s="124" customFormat="1" ht="15.75" hidden="1" customHeight="1" x14ac:dyDescent="0.25">
      <c r="A62" s="128">
        <v>4</v>
      </c>
      <c r="B62" s="686" t="s">
        <v>493</v>
      </c>
      <c r="C62" s="687"/>
      <c r="D62" s="687"/>
      <c r="E62" s="687"/>
      <c r="F62" s="687"/>
      <c r="G62" s="687"/>
      <c r="H62" s="687"/>
      <c r="I62" s="688"/>
      <c r="J62" s="690"/>
      <c r="K62" s="691"/>
      <c r="L62" s="690"/>
      <c r="M62" s="691"/>
      <c r="N62" s="690"/>
      <c r="O62" s="691"/>
    </row>
    <row r="63" spans="1:15" s="124" customFormat="1" ht="15.75" hidden="1" customHeight="1" x14ac:dyDescent="0.25">
      <c r="A63" s="128">
        <v>5</v>
      </c>
      <c r="B63" s="686" t="s">
        <v>476</v>
      </c>
      <c r="C63" s="687"/>
      <c r="D63" s="687"/>
      <c r="E63" s="687"/>
      <c r="F63" s="687"/>
      <c r="G63" s="687"/>
      <c r="H63" s="687"/>
      <c r="I63" s="688"/>
      <c r="J63" s="690"/>
      <c r="K63" s="691"/>
      <c r="L63" s="690"/>
      <c r="M63" s="691"/>
      <c r="N63" s="690"/>
      <c r="O63" s="691"/>
    </row>
    <row r="64" spans="1:15" s="124" customFormat="1" ht="15.75" hidden="1" customHeight="1" x14ac:dyDescent="0.25">
      <c r="A64" s="128">
        <v>6</v>
      </c>
      <c r="B64" s="686" t="s">
        <v>477</v>
      </c>
      <c r="C64" s="687"/>
      <c r="D64" s="687"/>
      <c r="E64" s="687"/>
      <c r="F64" s="687"/>
      <c r="G64" s="687"/>
      <c r="H64" s="687"/>
      <c r="I64" s="688"/>
      <c r="J64" s="690"/>
      <c r="K64" s="691"/>
      <c r="L64" s="690"/>
      <c r="M64" s="691"/>
      <c r="N64" s="690"/>
      <c r="O64" s="691"/>
    </row>
    <row r="65" spans="1:256" s="124" customFormat="1" ht="15.75" hidden="1" customHeight="1" x14ac:dyDescent="0.25">
      <c r="A65" s="128">
        <v>7</v>
      </c>
      <c r="B65" s="686" t="s">
        <v>499</v>
      </c>
      <c r="C65" s="687"/>
      <c r="D65" s="687"/>
      <c r="E65" s="687"/>
      <c r="F65" s="687"/>
      <c r="G65" s="687"/>
      <c r="H65" s="687"/>
      <c r="I65" s="688"/>
      <c r="J65" s="690"/>
      <c r="K65" s="691"/>
      <c r="L65" s="690"/>
      <c r="M65" s="691"/>
      <c r="N65" s="690"/>
      <c r="O65" s="691"/>
    </row>
    <row r="66" spans="1:256" s="124" customFormat="1" ht="15.75" hidden="1" customHeight="1" x14ac:dyDescent="0.25">
      <c r="A66" s="128"/>
      <c r="B66" s="686"/>
      <c r="C66" s="687"/>
      <c r="D66" s="687"/>
      <c r="E66" s="687"/>
      <c r="F66" s="687"/>
      <c r="G66" s="687"/>
      <c r="H66" s="687"/>
      <c r="I66" s="688"/>
      <c r="J66" s="129"/>
      <c r="K66" s="129"/>
      <c r="L66" s="129"/>
      <c r="M66" s="129"/>
      <c r="N66" s="129"/>
      <c r="O66" s="112"/>
    </row>
    <row r="67" spans="1:256" s="124" customFormat="1" ht="15.75" hidden="1" customHeight="1" x14ac:dyDescent="0.25">
      <c r="A67" s="128"/>
      <c r="B67" s="686"/>
      <c r="C67" s="687"/>
      <c r="D67" s="687"/>
      <c r="E67" s="687"/>
      <c r="F67" s="687"/>
      <c r="G67" s="687"/>
      <c r="H67" s="687"/>
      <c r="I67" s="688"/>
      <c r="J67" s="129"/>
      <c r="K67" s="129"/>
      <c r="L67" s="129"/>
      <c r="M67" s="129"/>
      <c r="N67" s="129"/>
      <c r="O67" s="112"/>
    </row>
    <row r="68" spans="1:256" s="131" customFormat="1" ht="15.75" x14ac:dyDescent="0.25">
      <c r="A68" s="130"/>
      <c r="B68" s="704" t="s">
        <v>341</v>
      </c>
      <c r="C68" s="705"/>
      <c r="D68" s="705"/>
      <c r="E68" s="705"/>
      <c r="F68" s="705"/>
      <c r="G68" s="705"/>
      <c r="H68" s="705"/>
      <c r="I68" s="706"/>
      <c r="J68" s="707">
        <f>SUM(J59:K67)</f>
        <v>1554700</v>
      </c>
      <c r="K68" s="707"/>
      <c r="L68" s="707">
        <f>SUM(L59:M60)</f>
        <v>0</v>
      </c>
      <c r="M68" s="707"/>
      <c r="N68" s="707">
        <f>SUM(N59:O60)</f>
        <v>0</v>
      </c>
      <c r="O68" s="707"/>
    </row>
    <row r="69" spans="1:256" ht="15.75" x14ac:dyDescent="0.25">
      <c r="A69" s="669" t="s">
        <v>420</v>
      </c>
      <c r="B69" s="669"/>
      <c r="C69" s="669"/>
      <c r="D69" s="669"/>
      <c r="E69" s="669"/>
      <c r="F69" s="669"/>
      <c r="G69" s="669"/>
      <c r="H69" s="669"/>
      <c r="I69" s="669"/>
      <c r="J69" s="669"/>
      <c r="K69" s="669"/>
      <c r="L69" s="669"/>
      <c r="M69" s="669"/>
      <c r="N69" s="669"/>
    </row>
    <row r="70" spans="1:256" s="84" customFormat="1" ht="15.75"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75" x14ac:dyDescent="0.2">
      <c r="A71" s="89"/>
      <c r="B71" s="663"/>
      <c r="C71" s="664"/>
      <c r="D71" s="664"/>
      <c r="E71" s="664"/>
      <c r="F71" s="664"/>
      <c r="G71" s="664"/>
      <c r="H71" s="664"/>
      <c r="I71" s="665"/>
      <c r="J71" s="666"/>
      <c r="K71" s="668"/>
      <c r="L71" s="666"/>
      <c r="M71" s="668"/>
      <c r="N71" s="667"/>
    </row>
    <row r="72" spans="1:256" ht="15.75" x14ac:dyDescent="0.25">
      <c r="A72" s="82"/>
      <c r="B72" s="657"/>
      <c r="C72" s="658"/>
      <c r="D72" s="658"/>
      <c r="E72" s="658"/>
      <c r="F72" s="658"/>
      <c r="G72" s="658"/>
      <c r="H72" s="658"/>
      <c r="I72" s="659"/>
      <c r="J72" s="637"/>
      <c r="K72" s="679"/>
      <c r="L72" s="637"/>
      <c r="M72" s="679"/>
      <c r="N72" s="638"/>
    </row>
    <row r="73" spans="1:256" ht="15.75" x14ac:dyDescent="0.25">
      <c r="A73" s="82"/>
      <c r="B73" s="657"/>
      <c r="C73" s="658"/>
      <c r="D73" s="658"/>
      <c r="E73" s="658"/>
      <c r="F73" s="658"/>
      <c r="G73" s="658"/>
      <c r="H73" s="658"/>
      <c r="I73" s="659"/>
      <c r="J73" s="637"/>
      <c r="K73" s="679"/>
      <c r="L73" s="637"/>
      <c r="M73" s="679"/>
      <c r="N73" s="638"/>
    </row>
    <row r="74" spans="1:256" ht="15.75" x14ac:dyDescent="0.25">
      <c r="A74" s="82"/>
      <c r="B74" s="657"/>
      <c r="C74" s="658"/>
      <c r="D74" s="658"/>
      <c r="E74" s="658"/>
      <c r="F74" s="658"/>
      <c r="G74" s="658"/>
      <c r="H74" s="658"/>
      <c r="I74" s="659"/>
      <c r="J74" s="637"/>
      <c r="K74" s="679"/>
      <c r="L74" s="637"/>
      <c r="M74" s="679"/>
      <c r="N74" s="638"/>
    </row>
    <row r="75" spans="1:256" ht="15.75" x14ac:dyDescent="0.25">
      <c r="A75" s="82"/>
      <c r="B75" s="657"/>
      <c r="C75" s="658"/>
      <c r="D75" s="658"/>
      <c r="E75" s="658"/>
      <c r="F75" s="658"/>
      <c r="G75" s="658"/>
      <c r="H75" s="658"/>
      <c r="I75" s="659"/>
      <c r="J75" s="637"/>
      <c r="K75" s="679"/>
      <c r="L75" s="637"/>
      <c r="M75" s="679"/>
      <c r="N75" s="638"/>
    </row>
    <row r="76" spans="1:256" ht="15.75" x14ac:dyDescent="0.25">
      <c r="A76" s="82"/>
      <c r="B76" s="657"/>
      <c r="C76" s="658"/>
      <c r="D76" s="658"/>
      <c r="E76" s="658"/>
      <c r="F76" s="658"/>
      <c r="G76" s="658"/>
      <c r="H76" s="658"/>
      <c r="I76" s="659"/>
      <c r="J76" s="637"/>
      <c r="K76" s="679"/>
      <c r="L76" s="637"/>
      <c r="M76" s="679"/>
      <c r="N76" s="638"/>
    </row>
    <row r="77" spans="1:256" ht="15.75" x14ac:dyDescent="0.25">
      <c r="A77" s="82"/>
      <c r="B77" s="657"/>
      <c r="C77" s="658"/>
      <c r="D77" s="658"/>
      <c r="E77" s="658"/>
      <c r="F77" s="658"/>
      <c r="G77" s="658"/>
      <c r="H77" s="658"/>
      <c r="I77" s="659"/>
      <c r="J77" s="637"/>
      <c r="K77" s="679"/>
      <c r="L77" s="637"/>
      <c r="M77" s="679"/>
      <c r="N77" s="638"/>
    </row>
    <row r="78" spans="1:256" ht="15.75" x14ac:dyDescent="0.25">
      <c r="A78" s="82"/>
      <c r="B78" s="657"/>
      <c r="C78" s="658"/>
      <c r="D78" s="658"/>
      <c r="E78" s="658"/>
      <c r="F78" s="658"/>
      <c r="G78" s="658"/>
      <c r="H78" s="658"/>
      <c r="I78" s="659"/>
      <c r="J78" s="637"/>
      <c r="K78" s="679"/>
      <c r="L78" s="637"/>
      <c r="M78" s="679"/>
      <c r="N78" s="638"/>
    </row>
    <row r="79" spans="1:256" ht="15.75" x14ac:dyDescent="0.25">
      <c r="A79" s="82"/>
      <c r="B79" s="657"/>
      <c r="C79" s="658"/>
      <c r="D79" s="658"/>
      <c r="E79" s="658"/>
      <c r="F79" s="658"/>
      <c r="G79" s="658"/>
      <c r="H79" s="658"/>
      <c r="I79" s="659"/>
      <c r="J79" s="637"/>
      <c r="K79" s="679"/>
      <c r="L79" s="637"/>
      <c r="M79" s="679"/>
      <c r="N79" s="638"/>
    </row>
    <row r="80" spans="1:256" ht="15.75" x14ac:dyDescent="0.25">
      <c r="A80" s="82"/>
      <c r="B80" s="657"/>
      <c r="C80" s="658"/>
      <c r="D80" s="658"/>
      <c r="E80" s="658"/>
      <c r="F80" s="658"/>
      <c r="G80" s="658"/>
      <c r="H80" s="658"/>
      <c r="I80" s="659"/>
      <c r="J80" s="637"/>
      <c r="K80" s="679"/>
      <c r="L80" s="637"/>
      <c r="M80" s="679"/>
      <c r="N80" s="638"/>
    </row>
    <row r="81" spans="1:256" ht="15.75" x14ac:dyDescent="0.25">
      <c r="A81" s="82"/>
      <c r="B81" s="657"/>
      <c r="C81" s="658"/>
      <c r="D81" s="658"/>
      <c r="E81" s="658"/>
      <c r="F81" s="658"/>
      <c r="G81" s="658"/>
      <c r="H81" s="658"/>
      <c r="I81" s="659"/>
      <c r="J81" s="637"/>
      <c r="K81" s="679"/>
      <c r="L81" s="637"/>
      <c r="M81" s="679"/>
      <c r="N81" s="638"/>
    </row>
    <row r="82" spans="1:256" ht="15.75" x14ac:dyDescent="0.25">
      <c r="A82" s="82"/>
      <c r="B82" s="657"/>
      <c r="C82" s="658"/>
      <c r="D82" s="658"/>
      <c r="E82" s="658"/>
      <c r="F82" s="658"/>
      <c r="G82" s="658"/>
      <c r="H82" s="658"/>
      <c r="I82" s="659"/>
      <c r="J82" s="637"/>
      <c r="K82" s="679"/>
      <c r="L82" s="637"/>
      <c r="M82" s="679"/>
      <c r="N82" s="638"/>
    </row>
    <row r="83" spans="1:256" ht="15.75" x14ac:dyDescent="0.25">
      <c r="A83" s="83"/>
      <c r="B83" s="640"/>
      <c r="C83" s="641"/>
      <c r="D83" s="641"/>
      <c r="E83" s="641"/>
      <c r="F83" s="641"/>
      <c r="G83" s="641"/>
      <c r="H83" s="641"/>
      <c r="I83" s="642"/>
      <c r="J83" s="646"/>
      <c r="K83" s="680"/>
      <c r="L83" s="646"/>
      <c r="M83" s="680"/>
      <c r="N83" s="647"/>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row>
    <row r="84" spans="1:256" ht="15.75" x14ac:dyDescent="0.25">
      <c r="A84" s="73"/>
      <c r="B84" s="73"/>
      <c r="C84" s="73"/>
      <c r="D84" s="73"/>
      <c r="E84" s="73"/>
      <c r="F84" s="73"/>
      <c r="G84" s="73"/>
      <c r="H84" s="73"/>
      <c r="I84" s="73"/>
      <c r="J84" s="73"/>
      <c r="K84" s="73"/>
      <c r="L84" s="73"/>
      <c r="M84" s="73"/>
      <c r="N84" s="73"/>
    </row>
  </sheetData>
  <mergeCells count="223">
    <mergeCell ref="B66:I66"/>
    <mergeCell ref="B67:I67"/>
    <mergeCell ref="B68:I68"/>
    <mergeCell ref="J68:K68"/>
    <mergeCell ref="L68:M68"/>
    <mergeCell ref="N68:O68"/>
    <mergeCell ref="B63:I63"/>
    <mergeCell ref="J63:K63"/>
    <mergeCell ref="L63:M63"/>
    <mergeCell ref="N63:O63"/>
    <mergeCell ref="B64:I64"/>
    <mergeCell ref="J64:K64"/>
    <mergeCell ref="L64:M64"/>
    <mergeCell ref="N64:O64"/>
    <mergeCell ref="B65:I65"/>
    <mergeCell ref="J65:K65"/>
    <mergeCell ref="L65:M65"/>
    <mergeCell ref="N65:O65"/>
    <mergeCell ref="L60:M60"/>
    <mergeCell ref="N60:O60"/>
    <mergeCell ref="B61:I61"/>
    <mergeCell ref="J61:K61"/>
    <mergeCell ref="L61:M61"/>
    <mergeCell ref="N61:O61"/>
    <mergeCell ref="B62:I62"/>
    <mergeCell ref="J62:K62"/>
    <mergeCell ref="L62:M62"/>
    <mergeCell ref="N62:O62"/>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20:E20"/>
    <mergeCell ref="F20:G20"/>
    <mergeCell ref="I20:J20"/>
    <mergeCell ref="K20:L20"/>
    <mergeCell ref="M20:N20"/>
    <mergeCell ref="A27:O27"/>
    <mergeCell ref="B18:E18"/>
    <mergeCell ref="F18:G18"/>
    <mergeCell ref="I18:J18"/>
    <mergeCell ref="K18:L18"/>
    <mergeCell ref="M18:N18"/>
    <mergeCell ref="B19:E19"/>
    <mergeCell ref="F19:G19"/>
    <mergeCell ref="I19:J19"/>
    <mergeCell ref="K19:L19"/>
    <mergeCell ref="M19:N19"/>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6:I46"/>
    <mergeCell ref="J46:K46"/>
    <mergeCell ref="L46:N46"/>
    <mergeCell ref="B47:I47"/>
    <mergeCell ref="J47:K47"/>
    <mergeCell ref="L47:N47"/>
    <mergeCell ref="B41:I41"/>
    <mergeCell ref="J41:K41"/>
    <mergeCell ref="L41:N41"/>
    <mergeCell ref="A43:O43"/>
    <mergeCell ref="B45:I45"/>
    <mergeCell ref="J45:K45"/>
    <mergeCell ref="L45:N45"/>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A69:N69"/>
    <mergeCell ref="B71:I71"/>
    <mergeCell ref="J71:K71"/>
    <mergeCell ref="L71:N71"/>
    <mergeCell ref="B52:I52"/>
    <mergeCell ref="J52:K52"/>
    <mergeCell ref="L52:N52"/>
    <mergeCell ref="B53:I53"/>
    <mergeCell ref="J53:K53"/>
    <mergeCell ref="L53:N53"/>
    <mergeCell ref="A56:N56"/>
    <mergeCell ref="B58:I58"/>
    <mergeCell ref="J58:K58"/>
    <mergeCell ref="L58:M58"/>
    <mergeCell ref="N58:O58"/>
    <mergeCell ref="B59:I59"/>
    <mergeCell ref="J59:K59"/>
    <mergeCell ref="L59:M59"/>
    <mergeCell ref="N59:O59"/>
    <mergeCell ref="B60:I60"/>
    <mergeCell ref="J60:K60"/>
    <mergeCell ref="B74:I74"/>
    <mergeCell ref="J74:K74"/>
    <mergeCell ref="L74:N74"/>
    <mergeCell ref="B75:I75"/>
    <mergeCell ref="J75:K75"/>
    <mergeCell ref="L75:N75"/>
    <mergeCell ref="B72:I72"/>
    <mergeCell ref="J72:K72"/>
    <mergeCell ref="L72:N72"/>
    <mergeCell ref="B73:I73"/>
    <mergeCell ref="J73:K73"/>
    <mergeCell ref="L73:N73"/>
    <mergeCell ref="B78:I78"/>
    <mergeCell ref="J78:K78"/>
    <mergeCell ref="L78:N78"/>
    <mergeCell ref="B79:I79"/>
    <mergeCell ref="J79:K79"/>
    <mergeCell ref="L79:N79"/>
    <mergeCell ref="B76:I76"/>
    <mergeCell ref="J76:K76"/>
    <mergeCell ref="L76:N76"/>
    <mergeCell ref="B77:I77"/>
    <mergeCell ref="J77:K77"/>
    <mergeCell ref="L77:N77"/>
    <mergeCell ref="B82:I82"/>
    <mergeCell ref="J82:K82"/>
    <mergeCell ref="L82:N82"/>
    <mergeCell ref="B83:I83"/>
    <mergeCell ref="J83:K83"/>
    <mergeCell ref="L83:N83"/>
    <mergeCell ref="B80:I80"/>
    <mergeCell ref="J80:K80"/>
    <mergeCell ref="L80:N80"/>
    <mergeCell ref="B81:I81"/>
    <mergeCell ref="J81:K81"/>
    <mergeCell ref="L81:N81"/>
  </mergeCells>
  <pageMargins left="0.70866141732283472" right="0.70866141732283472" top="0.74803149606299213" bottom="0.74803149606299213" header="0.31496062992125984" footer="0.31496062992125984"/>
  <pageSetup paperSize="9" scale="73" orientation="landscape" horizontalDpi="300" verticalDpi="300" r:id="rId1"/>
  <rowBreaks count="1" manualBreakCount="1">
    <brk id="4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view="pageBreakPreview" zoomScaleSheetLayoutView="100" workbookViewId="0">
      <selection activeCell="C36" sqref="C36"/>
    </sheetView>
  </sheetViews>
  <sheetFormatPr defaultRowHeight="12.75" x14ac:dyDescent="0.2"/>
  <cols>
    <col min="1" max="7" width="9.33203125" style="88"/>
    <col min="8" max="8" width="10.5" style="88" customWidth="1"/>
    <col min="9" max="9" width="24.83203125" style="88" customWidth="1"/>
    <col min="10" max="12" width="9.33203125" style="88"/>
    <col min="13" max="13" width="12.33203125" style="88" customWidth="1"/>
    <col min="14" max="15" width="9.33203125" style="88"/>
    <col min="16" max="16" width="11.1640625" style="88" bestFit="1" customWidth="1"/>
    <col min="17" max="263" width="9.33203125" style="88"/>
    <col min="264" max="264" width="10.5" style="88" customWidth="1"/>
    <col min="265" max="268" width="9.33203125" style="88"/>
    <col min="269" max="269" width="10.6640625" style="88" customWidth="1"/>
    <col min="270" max="271" width="9.33203125" style="88"/>
    <col min="272" max="272" width="11.1640625" style="88" bestFit="1" customWidth="1"/>
    <col min="273" max="519" width="9.33203125" style="88"/>
    <col min="520" max="520" width="10.5" style="88" customWidth="1"/>
    <col min="521" max="524" width="9.33203125" style="88"/>
    <col min="525" max="525" width="10.6640625" style="88" customWidth="1"/>
    <col min="526" max="527" width="9.33203125" style="88"/>
    <col min="528" max="528" width="11.1640625" style="88" bestFit="1" customWidth="1"/>
    <col min="529" max="775" width="9.33203125" style="88"/>
    <col min="776" max="776" width="10.5" style="88" customWidth="1"/>
    <col min="777" max="780" width="9.33203125" style="88"/>
    <col min="781" max="781" width="10.6640625" style="88" customWidth="1"/>
    <col min="782" max="783" width="9.33203125" style="88"/>
    <col min="784" max="784" width="11.1640625" style="88" bestFit="1" customWidth="1"/>
    <col min="785" max="1031" width="9.33203125" style="88"/>
    <col min="1032" max="1032" width="10.5" style="88" customWidth="1"/>
    <col min="1033" max="1036" width="9.33203125" style="88"/>
    <col min="1037" max="1037" width="10.6640625" style="88" customWidth="1"/>
    <col min="1038" max="1039" width="9.33203125" style="88"/>
    <col min="1040" max="1040" width="11.1640625" style="88" bestFit="1" customWidth="1"/>
    <col min="1041" max="1287" width="9.33203125" style="88"/>
    <col min="1288" max="1288" width="10.5" style="88" customWidth="1"/>
    <col min="1289" max="1292" width="9.33203125" style="88"/>
    <col min="1293" max="1293" width="10.6640625" style="88" customWidth="1"/>
    <col min="1294" max="1295" width="9.33203125" style="88"/>
    <col min="1296" max="1296" width="11.1640625" style="88" bestFit="1" customWidth="1"/>
    <col min="1297" max="1543" width="9.33203125" style="88"/>
    <col min="1544" max="1544" width="10.5" style="88" customWidth="1"/>
    <col min="1545" max="1548" width="9.33203125" style="88"/>
    <col min="1549" max="1549" width="10.6640625" style="88" customWidth="1"/>
    <col min="1550" max="1551" width="9.33203125" style="88"/>
    <col min="1552" max="1552" width="11.1640625" style="88" bestFit="1" customWidth="1"/>
    <col min="1553" max="1799" width="9.33203125" style="88"/>
    <col min="1800" max="1800" width="10.5" style="88" customWidth="1"/>
    <col min="1801" max="1804" width="9.33203125" style="88"/>
    <col min="1805" max="1805" width="10.6640625" style="88" customWidth="1"/>
    <col min="1806" max="1807" width="9.33203125" style="88"/>
    <col min="1808" max="1808" width="11.1640625" style="88" bestFit="1" customWidth="1"/>
    <col min="1809" max="2055" width="9.33203125" style="88"/>
    <col min="2056" max="2056" width="10.5" style="88" customWidth="1"/>
    <col min="2057" max="2060" width="9.33203125" style="88"/>
    <col min="2061" max="2061" width="10.6640625" style="88" customWidth="1"/>
    <col min="2062" max="2063" width="9.33203125" style="88"/>
    <col min="2064" max="2064" width="11.1640625" style="88" bestFit="1" customWidth="1"/>
    <col min="2065" max="2311" width="9.33203125" style="88"/>
    <col min="2312" max="2312" width="10.5" style="88" customWidth="1"/>
    <col min="2313" max="2316" width="9.33203125" style="88"/>
    <col min="2317" max="2317" width="10.6640625" style="88" customWidth="1"/>
    <col min="2318" max="2319" width="9.33203125" style="88"/>
    <col min="2320" max="2320" width="11.1640625" style="88" bestFit="1" customWidth="1"/>
    <col min="2321" max="2567" width="9.33203125" style="88"/>
    <col min="2568" max="2568" width="10.5" style="88" customWidth="1"/>
    <col min="2569" max="2572" width="9.33203125" style="88"/>
    <col min="2573" max="2573" width="10.6640625" style="88" customWidth="1"/>
    <col min="2574" max="2575" width="9.33203125" style="88"/>
    <col min="2576" max="2576" width="11.1640625" style="88" bestFit="1" customWidth="1"/>
    <col min="2577" max="2823" width="9.33203125" style="88"/>
    <col min="2824" max="2824" width="10.5" style="88" customWidth="1"/>
    <col min="2825" max="2828" width="9.33203125" style="88"/>
    <col min="2829" max="2829" width="10.6640625" style="88" customWidth="1"/>
    <col min="2830" max="2831" width="9.33203125" style="88"/>
    <col min="2832" max="2832" width="11.1640625" style="88" bestFit="1" customWidth="1"/>
    <col min="2833" max="3079" width="9.33203125" style="88"/>
    <col min="3080" max="3080" width="10.5" style="88" customWidth="1"/>
    <col min="3081" max="3084" width="9.33203125" style="88"/>
    <col min="3085" max="3085" width="10.6640625" style="88" customWidth="1"/>
    <col min="3086" max="3087" width="9.33203125" style="88"/>
    <col min="3088" max="3088" width="11.1640625" style="88" bestFit="1" customWidth="1"/>
    <col min="3089" max="3335" width="9.33203125" style="88"/>
    <col min="3336" max="3336" width="10.5" style="88" customWidth="1"/>
    <col min="3337" max="3340" width="9.33203125" style="88"/>
    <col min="3341" max="3341" width="10.6640625" style="88" customWidth="1"/>
    <col min="3342" max="3343" width="9.33203125" style="88"/>
    <col min="3344" max="3344" width="11.1640625" style="88" bestFit="1" customWidth="1"/>
    <col min="3345" max="3591" width="9.33203125" style="88"/>
    <col min="3592" max="3592" width="10.5" style="88" customWidth="1"/>
    <col min="3593" max="3596" width="9.33203125" style="88"/>
    <col min="3597" max="3597" width="10.6640625" style="88" customWidth="1"/>
    <col min="3598" max="3599" width="9.33203125" style="88"/>
    <col min="3600" max="3600" width="11.1640625" style="88" bestFit="1" customWidth="1"/>
    <col min="3601" max="3847" width="9.33203125" style="88"/>
    <col min="3848" max="3848" width="10.5" style="88" customWidth="1"/>
    <col min="3849" max="3852" width="9.33203125" style="88"/>
    <col min="3853" max="3853" width="10.6640625" style="88" customWidth="1"/>
    <col min="3854" max="3855" width="9.33203125" style="88"/>
    <col min="3856" max="3856" width="11.1640625" style="88" bestFit="1" customWidth="1"/>
    <col min="3857" max="4103" width="9.33203125" style="88"/>
    <col min="4104" max="4104" width="10.5" style="88" customWidth="1"/>
    <col min="4105" max="4108" width="9.33203125" style="88"/>
    <col min="4109" max="4109" width="10.6640625" style="88" customWidth="1"/>
    <col min="4110" max="4111" width="9.33203125" style="88"/>
    <col min="4112" max="4112" width="11.1640625" style="88" bestFit="1" customWidth="1"/>
    <col min="4113" max="4359" width="9.33203125" style="88"/>
    <col min="4360" max="4360" width="10.5" style="88" customWidth="1"/>
    <col min="4361" max="4364" width="9.33203125" style="88"/>
    <col min="4365" max="4365" width="10.6640625" style="88" customWidth="1"/>
    <col min="4366" max="4367" width="9.33203125" style="88"/>
    <col min="4368" max="4368" width="11.1640625" style="88" bestFit="1" customWidth="1"/>
    <col min="4369" max="4615" width="9.33203125" style="88"/>
    <col min="4616" max="4616" width="10.5" style="88" customWidth="1"/>
    <col min="4617" max="4620" width="9.33203125" style="88"/>
    <col min="4621" max="4621" width="10.6640625" style="88" customWidth="1"/>
    <col min="4622" max="4623" width="9.33203125" style="88"/>
    <col min="4624" max="4624" width="11.1640625" style="88" bestFit="1" customWidth="1"/>
    <col min="4625" max="4871" width="9.33203125" style="88"/>
    <col min="4872" max="4872" width="10.5" style="88" customWidth="1"/>
    <col min="4873" max="4876" width="9.33203125" style="88"/>
    <col min="4877" max="4877" width="10.6640625" style="88" customWidth="1"/>
    <col min="4878" max="4879" width="9.33203125" style="88"/>
    <col min="4880" max="4880" width="11.1640625" style="88" bestFit="1" customWidth="1"/>
    <col min="4881" max="5127" width="9.33203125" style="88"/>
    <col min="5128" max="5128" width="10.5" style="88" customWidth="1"/>
    <col min="5129" max="5132" width="9.33203125" style="88"/>
    <col min="5133" max="5133" width="10.6640625" style="88" customWidth="1"/>
    <col min="5134" max="5135" width="9.33203125" style="88"/>
    <col min="5136" max="5136" width="11.1640625" style="88" bestFit="1" customWidth="1"/>
    <col min="5137" max="5383" width="9.33203125" style="88"/>
    <col min="5384" max="5384" width="10.5" style="88" customWidth="1"/>
    <col min="5385" max="5388" width="9.33203125" style="88"/>
    <col min="5389" max="5389" width="10.6640625" style="88" customWidth="1"/>
    <col min="5390" max="5391" width="9.33203125" style="88"/>
    <col min="5392" max="5392" width="11.1640625" style="88" bestFit="1" customWidth="1"/>
    <col min="5393" max="5639" width="9.33203125" style="88"/>
    <col min="5640" max="5640" width="10.5" style="88" customWidth="1"/>
    <col min="5641" max="5644" width="9.33203125" style="88"/>
    <col min="5645" max="5645" width="10.6640625" style="88" customWidth="1"/>
    <col min="5646" max="5647" width="9.33203125" style="88"/>
    <col min="5648" max="5648" width="11.1640625" style="88" bestFit="1" customWidth="1"/>
    <col min="5649" max="5895" width="9.33203125" style="88"/>
    <col min="5896" max="5896" width="10.5" style="88" customWidth="1"/>
    <col min="5897" max="5900" width="9.33203125" style="88"/>
    <col min="5901" max="5901" width="10.6640625" style="88" customWidth="1"/>
    <col min="5902" max="5903" width="9.33203125" style="88"/>
    <col min="5904" max="5904" width="11.1640625" style="88" bestFit="1" customWidth="1"/>
    <col min="5905" max="6151" width="9.33203125" style="88"/>
    <col min="6152" max="6152" width="10.5" style="88" customWidth="1"/>
    <col min="6153" max="6156" width="9.33203125" style="88"/>
    <col min="6157" max="6157" width="10.6640625" style="88" customWidth="1"/>
    <col min="6158" max="6159" width="9.33203125" style="88"/>
    <col min="6160" max="6160" width="11.1640625" style="88" bestFit="1" customWidth="1"/>
    <col min="6161" max="6407" width="9.33203125" style="88"/>
    <col min="6408" max="6408" width="10.5" style="88" customWidth="1"/>
    <col min="6409" max="6412" width="9.33203125" style="88"/>
    <col min="6413" max="6413" width="10.6640625" style="88" customWidth="1"/>
    <col min="6414" max="6415" width="9.33203125" style="88"/>
    <col min="6416" max="6416" width="11.1640625" style="88" bestFit="1" customWidth="1"/>
    <col min="6417" max="6663" width="9.33203125" style="88"/>
    <col min="6664" max="6664" width="10.5" style="88" customWidth="1"/>
    <col min="6665" max="6668" width="9.33203125" style="88"/>
    <col min="6669" max="6669" width="10.6640625" style="88" customWidth="1"/>
    <col min="6670" max="6671" width="9.33203125" style="88"/>
    <col min="6672" max="6672" width="11.1640625" style="88" bestFit="1" customWidth="1"/>
    <col min="6673" max="6919" width="9.33203125" style="88"/>
    <col min="6920" max="6920" width="10.5" style="88" customWidth="1"/>
    <col min="6921" max="6924" width="9.33203125" style="88"/>
    <col min="6925" max="6925" width="10.6640625" style="88" customWidth="1"/>
    <col min="6926" max="6927" width="9.33203125" style="88"/>
    <col min="6928" max="6928" width="11.1640625" style="88" bestFit="1" customWidth="1"/>
    <col min="6929" max="7175" width="9.33203125" style="88"/>
    <col min="7176" max="7176" width="10.5" style="88" customWidth="1"/>
    <col min="7177" max="7180" width="9.33203125" style="88"/>
    <col min="7181" max="7181" width="10.6640625" style="88" customWidth="1"/>
    <col min="7182" max="7183" width="9.33203125" style="88"/>
    <col min="7184" max="7184" width="11.1640625" style="88" bestFit="1" customWidth="1"/>
    <col min="7185" max="7431" width="9.33203125" style="88"/>
    <col min="7432" max="7432" width="10.5" style="88" customWidth="1"/>
    <col min="7433" max="7436" width="9.33203125" style="88"/>
    <col min="7437" max="7437" width="10.6640625" style="88" customWidth="1"/>
    <col min="7438" max="7439" width="9.33203125" style="88"/>
    <col min="7440" max="7440" width="11.1640625" style="88" bestFit="1" customWidth="1"/>
    <col min="7441" max="7687" width="9.33203125" style="88"/>
    <col min="7688" max="7688" width="10.5" style="88" customWidth="1"/>
    <col min="7689" max="7692" width="9.33203125" style="88"/>
    <col min="7693" max="7693" width="10.6640625" style="88" customWidth="1"/>
    <col min="7694" max="7695" width="9.33203125" style="88"/>
    <col min="7696" max="7696" width="11.1640625" style="88" bestFit="1" customWidth="1"/>
    <col min="7697" max="7943" width="9.33203125" style="88"/>
    <col min="7944" max="7944" width="10.5" style="88" customWidth="1"/>
    <col min="7945" max="7948" width="9.33203125" style="88"/>
    <col min="7949" max="7949" width="10.6640625" style="88" customWidth="1"/>
    <col min="7950" max="7951" width="9.33203125" style="88"/>
    <col min="7952" max="7952" width="11.1640625" style="88" bestFit="1" customWidth="1"/>
    <col min="7953" max="8199" width="9.33203125" style="88"/>
    <col min="8200" max="8200" width="10.5" style="88" customWidth="1"/>
    <col min="8201" max="8204" width="9.33203125" style="88"/>
    <col min="8205" max="8205" width="10.6640625" style="88" customWidth="1"/>
    <col min="8206" max="8207" width="9.33203125" style="88"/>
    <col min="8208" max="8208" width="11.1640625" style="88" bestFit="1" customWidth="1"/>
    <col min="8209" max="8455" width="9.33203125" style="88"/>
    <col min="8456" max="8456" width="10.5" style="88" customWidth="1"/>
    <col min="8457" max="8460" width="9.33203125" style="88"/>
    <col min="8461" max="8461" width="10.6640625" style="88" customWidth="1"/>
    <col min="8462" max="8463" width="9.33203125" style="88"/>
    <col min="8464" max="8464" width="11.1640625" style="88" bestFit="1" customWidth="1"/>
    <col min="8465" max="8711" width="9.33203125" style="88"/>
    <col min="8712" max="8712" width="10.5" style="88" customWidth="1"/>
    <col min="8713" max="8716" width="9.33203125" style="88"/>
    <col min="8717" max="8717" width="10.6640625" style="88" customWidth="1"/>
    <col min="8718" max="8719" width="9.33203125" style="88"/>
    <col min="8720" max="8720" width="11.1640625" style="88" bestFit="1" customWidth="1"/>
    <col min="8721" max="8967" width="9.33203125" style="88"/>
    <col min="8968" max="8968" width="10.5" style="88" customWidth="1"/>
    <col min="8969" max="8972" width="9.33203125" style="88"/>
    <col min="8973" max="8973" width="10.6640625" style="88" customWidth="1"/>
    <col min="8974" max="8975" width="9.33203125" style="88"/>
    <col min="8976" max="8976" width="11.1640625" style="88" bestFit="1" customWidth="1"/>
    <col min="8977" max="9223" width="9.33203125" style="88"/>
    <col min="9224" max="9224" width="10.5" style="88" customWidth="1"/>
    <col min="9225" max="9228" width="9.33203125" style="88"/>
    <col min="9229" max="9229" width="10.6640625" style="88" customWidth="1"/>
    <col min="9230" max="9231" width="9.33203125" style="88"/>
    <col min="9232" max="9232" width="11.1640625" style="88" bestFit="1" customWidth="1"/>
    <col min="9233" max="9479" width="9.33203125" style="88"/>
    <col min="9480" max="9480" width="10.5" style="88" customWidth="1"/>
    <col min="9481" max="9484" width="9.33203125" style="88"/>
    <col min="9485" max="9485" width="10.6640625" style="88" customWidth="1"/>
    <col min="9486" max="9487" width="9.33203125" style="88"/>
    <col min="9488" max="9488" width="11.1640625" style="88" bestFit="1" customWidth="1"/>
    <col min="9489" max="9735" width="9.33203125" style="88"/>
    <col min="9736" max="9736" width="10.5" style="88" customWidth="1"/>
    <col min="9737" max="9740" width="9.33203125" style="88"/>
    <col min="9741" max="9741" width="10.6640625" style="88" customWidth="1"/>
    <col min="9742" max="9743" width="9.33203125" style="88"/>
    <col min="9744" max="9744" width="11.1640625" style="88" bestFit="1" customWidth="1"/>
    <col min="9745" max="9991" width="9.33203125" style="88"/>
    <col min="9992" max="9992" width="10.5" style="88" customWidth="1"/>
    <col min="9993" max="9996" width="9.33203125" style="88"/>
    <col min="9997" max="9997" width="10.6640625" style="88" customWidth="1"/>
    <col min="9998" max="9999" width="9.33203125" style="88"/>
    <col min="10000" max="10000" width="11.1640625" style="88" bestFit="1" customWidth="1"/>
    <col min="10001" max="10247" width="9.33203125" style="88"/>
    <col min="10248" max="10248" width="10.5" style="88" customWidth="1"/>
    <col min="10249" max="10252" width="9.33203125" style="88"/>
    <col min="10253" max="10253" width="10.6640625" style="88" customWidth="1"/>
    <col min="10254" max="10255" width="9.33203125" style="88"/>
    <col min="10256" max="10256" width="11.1640625" style="88" bestFit="1" customWidth="1"/>
    <col min="10257" max="10503" width="9.33203125" style="88"/>
    <col min="10504" max="10504" width="10.5" style="88" customWidth="1"/>
    <col min="10505" max="10508" width="9.33203125" style="88"/>
    <col min="10509" max="10509" width="10.6640625" style="88" customWidth="1"/>
    <col min="10510" max="10511" width="9.33203125" style="88"/>
    <col min="10512" max="10512" width="11.1640625" style="88" bestFit="1" customWidth="1"/>
    <col min="10513" max="10759" width="9.33203125" style="88"/>
    <col min="10760" max="10760" width="10.5" style="88" customWidth="1"/>
    <col min="10761" max="10764" width="9.33203125" style="88"/>
    <col min="10765" max="10765" width="10.6640625" style="88" customWidth="1"/>
    <col min="10766" max="10767" width="9.33203125" style="88"/>
    <col min="10768" max="10768" width="11.1640625" style="88" bestFit="1" customWidth="1"/>
    <col min="10769" max="11015" width="9.33203125" style="88"/>
    <col min="11016" max="11016" width="10.5" style="88" customWidth="1"/>
    <col min="11017" max="11020" width="9.33203125" style="88"/>
    <col min="11021" max="11021" width="10.6640625" style="88" customWidth="1"/>
    <col min="11022" max="11023" width="9.33203125" style="88"/>
    <col min="11024" max="11024" width="11.1640625" style="88" bestFit="1" customWidth="1"/>
    <col min="11025" max="11271" width="9.33203125" style="88"/>
    <col min="11272" max="11272" width="10.5" style="88" customWidth="1"/>
    <col min="11273" max="11276" width="9.33203125" style="88"/>
    <col min="11277" max="11277" width="10.6640625" style="88" customWidth="1"/>
    <col min="11278" max="11279" width="9.33203125" style="88"/>
    <col min="11280" max="11280" width="11.1640625" style="88" bestFit="1" customWidth="1"/>
    <col min="11281" max="11527" width="9.33203125" style="88"/>
    <col min="11528" max="11528" width="10.5" style="88" customWidth="1"/>
    <col min="11529" max="11532" width="9.33203125" style="88"/>
    <col min="11533" max="11533" width="10.6640625" style="88" customWidth="1"/>
    <col min="11534" max="11535" width="9.33203125" style="88"/>
    <col min="11536" max="11536" width="11.1640625" style="88" bestFit="1" customWidth="1"/>
    <col min="11537" max="11783" width="9.33203125" style="88"/>
    <col min="11784" max="11784" width="10.5" style="88" customWidth="1"/>
    <col min="11785" max="11788" width="9.33203125" style="88"/>
    <col min="11789" max="11789" width="10.6640625" style="88" customWidth="1"/>
    <col min="11790" max="11791" width="9.33203125" style="88"/>
    <col min="11792" max="11792" width="11.1640625" style="88" bestFit="1" customWidth="1"/>
    <col min="11793" max="12039" width="9.33203125" style="88"/>
    <col min="12040" max="12040" width="10.5" style="88" customWidth="1"/>
    <col min="12041" max="12044" width="9.33203125" style="88"/>
    <col min="12045" max="12045" width="10.6640625" style="88" customWidth="1"/>
    <col min="12046" max="12047" width="9.33203125" style="88"/>
    <col min="12048" max="12048" width="11.1640625" style="88" bestFit="1" customWidth="1"/>
    <col min="12049" max="12295" width="9.33203125" style="88"/>
    <col min="12296" max="12296" width="10.5" style="88" customWidth="1"/>
    <col min="12297" max="12300" width="9.33203125" style="88"/>
    <col min="12301" max="12301" width="10.6640625" style="88" customWidth="1"/>
    <col min="12302" max="12303" width="9.33203125" style="88"/>
    <col min="12304" max="12304" width="11.1640625" style="88" bestFit="1" customWidth="1"/>
    <col min="12305" max="12551" width="9.33203125" style="88"/>
    <col min="12552" max="12552" width="10.5" style="88" customWidth="1"/>
    <col min="12553" max="12556" width="9.33203125" style="88"/>
    <col min="12557" max="12557" width="10.6640625" style="88" customWidth="1"/>
    <col min="12558" max="12559" width="9.33203125" style="88"/>
    <col min="12560" max="12560" width="11.1640625" style="88" bestFit="1" customWidth="1"/>
    <col min="12561" max="12807" width="9.33203125" style="88"/>
    <col min="12808" max="12808" width="10.5" style="88" customWidth="1"/>
    <col min="12809" max="12812" width="9.33203125" style="88"/>
    <col min="12813" max="12813" width="10.6640625" style="88" customWidth="1"/>
    <col min="12814" max="12815" width="9.33203125" style="88"/>
    <col min="12816" max="12816" width="11.1640625" style="88" bestFit="1" customWidth="1"/>
    <col min="12817" max="13063" width="9.33203125" style="88"/>
    <col min="13064" max="13064" width="10.5" style="88" customWidth="1"/>
    <col min="13065" max="13068" width="9.33203125" style="88"/>
    <col min="13069" max="13069" width="10.6640625" style="88" customWidth="1"/>
    <col min="13070" max="13071" width="9.33203125" style="88"/>
    <col min="13072" max="13072" width="11.1640625" style="88" bestFit="1" customWidth="1"/>
    <col min="13073" max="13319" width="9.33203125" style="88"/>
    <col min="13320" max="13320" width="10.5" style="88" customWidth="1"/>
    <col min="13321" max="13324" width="9.33203125" style="88"/>
    <col min="13325" max="13325" width="10.6640625" style="88" customWidth="1"/>
    <col min="13326" max="13327" width="9.33203125" style="88"/>
    <col min="13328" max="13328" width="11.1640625" style="88" bestFit="1" customWidth="1"/>
    <col min="13329" max="13575" width="9.33203125" style="88"/>
    <col min="13576" max="13576" width="10.5" style="88" customWidth="1"/>
    <col min="13577" max="13580" width="9.33203125" style="88"/>
    <col min="13581" max="13581" width="10.6640625" style="88" customWidth="1"/>
    <col min="13582" max="13583" width="9.33203125" style="88"/>
    <col min="13584" max="13584" width="11.1640625" style="88" bestFit="1" customWidth="1"/>
    <col min="13585" max="13831" width="9.33203125" style="88"/>
    <col min="13832" max="13832" width="10.5" style="88" customWidth="1"/>
    <col min="13833" max="13836" width="9.33203125" style="88"/>
    <col min="13837" max="13837" width="10.6640625" style="88" customWidth="1"/>
    <col min="13838" max="13839" width="9.33203125" style="88"/>
    <col min="13840" max="13840" width="11.1640625" style="88" bestFit="1" customWidth="1"/>
    <col min="13841" max="14087" width="9.33203125" style="88"/>
    <col min="14088" max="14088" width="10.5" style="88" customWidth="1"/>
    <col min="14089" max="14092" width="9.33203125" style="88"/>
    <col min="14093" max="14093" width="10.6640625" style="88" customWidth="1"/>
    <col min="14094" max="14095" width="9.33203125" style="88"/>
    <col min="14096" max="14096" width="11.1640625" style="88" bestFit="1" customWidth="1"/>
    <col min="14097" max="14343" width="9.33203125" style="88"/>
    <col min="14344" max="14344" width="10.5" style="88" customWidth="1"/>
    <col min="14345" max="14348" width="9.33203125" style="88"/>
    <col min="14349" max="14349" width="10.6640625" style="88" customWidth="1"/>
    <col min="14350" max="14351" width="9.33203125" style="88"/>
    <col min="14352" max="14352" width="11.1640625" style="88" bestFit="1" customWidth="1"/>
    <col min="14353" max="14599" width="9.33203125" style="88"/>
    <col min="14600" max="14600" width="10.5" style="88" customWidth="1"/>
    <col min="14601" max="14604" width="9.33203125" style="88"/>
    <col min="14605" max="14605" width="10.6640625" style="88" customWidth="1"/>
    <col min="14606" max="14607" width="9.33203125" style="88"/>
    <col min="14608" max="14608" width="11.1640625" style="88" bestFit="1" customWidth="1"/>
    <col min="14609" max="14855" width="9.33203125" style="88"/>
    <col min="14856" max="14856" width="10.5" style="88" customWidth="1"/>
    <col min="14857" max="14860" width="9.33203125" style="88"/>
    <col min="14861" max="14861" width="10.6640625" style="88" customWidth="1"/>
    <col min="14862" max="14863" width="9.33203125" style="88"/>
    <col min="14864" max="14864" width="11.1640625" style="88" bestFit="1" customWidth="1"/>
    <col min="14865" max="15111" width="9.33203125" style="88"/>
    <col min="15112" max="15112" width="10.5" style="88" customWidth="1"/>
    <col min="15113" max="15116" width="9.33203125" style="88"/>
    <col min="15117" max="15117" width="10.6640625" style="88" customWidth="1"/>
    <col min="15118" max="15119" width="9.33203125" style="88"/>
    <col min="15120" max="15120" width="11.1640625" style="88" bestFit="1" customWidth="1"/>
    <col min="15121" max="15367" width="9.33203125" style="88"/>
    <col min="15368" max="15368" width="10.5" style="88" customWidth="1"/>
    <col min="15369" max="15372" width="9.33203125" style="88"/>
    <col min="15373" max="15373" width="10.6640625" style="88" customWidth="1"/>
    <col min="15374" max="15375" width="9.33203125" style="88"/>
    <col min="15376" max="15376" width="11.1640625" style="88" bestFit="1" customWidth="1"/>
    <col min="15377" max="15623" width="9.33203125" style="88"/>
    <col min="15624" max="15624" width="10.5" style="88" customWidth="1"/>
    <col min="15625" max="15628" width="9.33203125" style="88"/>
    <col min="15629" max="15629" width="10.6640625" style="88" customWidth="1"/>
    <col min="15630" max="15631" width="9.33203125" style="88"/>
    <col min="15632" max="15632" width="11.1640625" style="88" bestFit="1" customWidth="1"/>
    <col min="15633" max="15879" width="9.33203125" style="88"/>
    <col min="15880" max="15880" width="10.5" style="88" customWidth="1"/>
    <col min="15881" max="15884" width="9.33203125" style="88"/>
    <col min="15885" max="15885" width="10.6640625" style="88" customWidth="1"/>
    <col min="15886" max="15887" width="9.33203125" style="88"/>
    <col min="15888" max="15888" width="11.1640625" style="88" bestFit="1" customWidth="1"/>
    <col min="15889" max="16135" width="9.33203125" style="88"/>
    <col min="16136" max="16136" width="10.5" style="88" customWidth="1"/>
    <col min="16137" max="16140" width="9.33203125" style="88"/>
    <col min="16141" max="16141" width="10.6640625" style="88" customWidth="1"/>
    <col min="16142" max="16143" width="9.33203125" style="88"/>
    <col min="16144" max="16144" width="11.1640625" style="88" bestFit="1" customWidth="1"/>
    <col min="16145" max="16384" width="9.33203125" style="88"/>
  </cols>
  <sheetData>
    <row r="1" spans="1:29" ht="54" customHeight="1" thickBot="1" x14ac:dyDescent="0.3">
      <c r="A1" s="670" t="s">
        <v>320</v>
      </c>
      <c r="B1" s="670"/>
      <c r="C1" s="670"/>
      <c r="D1" s="670"/>
      <c r="E1" s="670"/>
      <c r="F1" s="671" t="s">
        <v>460</v>
      </c>
      <c r="G1" s="671"/>
      <c r="H1" s="671"/>
      <c r="I1" s="671"/>
      <c r="J1" s="671"/>
      <c r="K1" s="671"/>
      <c r="L1" s="671"/>
      <c r="M1" s="671"/>
      <c r="N1" s="671"/>
      <c r="O1" s="73"/>
      <c r="P1" s="74"/>
      <c r="Q1" s="74"/>
      <c r="R1" s="74"/>
      <c r="S1" s="74"/>
      <c r="T1" s="74"/>
      <c r="U1" s="74"/>
      <c r="V1" s="74"/>
      <c r="W1" s="74"/>
      <c r="X1" s="74"/>
      <c r="Y1" s="74"/>
      <c r="Z1" s="74"/>
      <c r="AA1" s="74"/>
      <c r="AB1" s="74"/>
      <c r="AC1" s="74"/>
    </row>
    <row r="3" spans="1:29" ht="15.75" x14ac:dyDescent="0.25">
      <c r="A3" s="669" t="s">
        <v>421</v>
      </c>
      <c r="B3" s="669"/>
      <c r="C3" s="669"/>
      <c r="D3" s="669"/>
      <c r="E3" s="669"/>
      <c r="F3" s="669"/>
      <c r="G3" s="669"/>
      <c r="H3" s="669"/>
      <c r="I3" s="669"/>
      <c r="J3" s="669"/>
      <c r="K3" s="669"/>
      <c r="L3" s="669"/>
      <c r="M3" s="669"/>
      <c r="N3" s="669"/>
      <c r="O3" s="73"/>
      <c r="P3" s="73"/>
      <c r="Q3" s="73"/>
      <c r="R3" s="73"/>
      <c r="S3" s="73"/>
      <c r="T3" s="73"/>
      <c r="U3" s="73"/>
      <c r="V3" s="73"/>
      <c r="W3" s="73"/>
      <c r="X3" s="73"/>
      <c r="Y3" s="73"/>
      <c r="Z3" s="73"/>
      <c r="AA3" s="73"/>
      <c r="AB3" s="73"/>
      <c r="AC3" s="73"/>
    </row>
    <row r="5" spans="1:29" ht="16.5" customHeight="1" thickBot="1" x14ac:dyDescent="0.3">
      <c r="A5" s="672" t="s">
        <v>323</v>
      </c>
      <c r="B5" s="672"/>
      <c r="C5" s="672"/>
      <c r="D5" s="78">
        <v>244</v>
      </c>
      <c r="E5" s="79"/>
      <c r="F5" s="77"/>
      <c r="G5" s="77"/>
      <c r="H5" s="77"/>
      <c r="I5" s="77"/>
      <c r="J5" s="77"/>
      <c r="K5" s="77"/>
      <c r="L5" s="77"/>
      <c r="M5" s="77"/>
      <c r="N5" s="77"/>
      <c r="O5" s="73"/>
      <c r="P5" s="74"/>
      <c r="Q5" s="74"/>
      <c r="R5" s="74"/>
      <c r="S5" s="74"/>
      <c r="T5" s="74"/>
      <c r="U5" s="74"/>
      <c r="V5" s="74"/>
      <c r="W5" s="74"/>
      <c r="X5" s="74"/>
      <c r="Y5" s="74"/>
      <c r="Z5" s="74"/>
      <c r="AA5" s="74"/>
      <c r="AB5" s="74"/>
      <c r="AC5" s="74"/>
    </row>
    <row r="6" spans="1:29" ht="15.75" x14ac:dyDescent="0.25">
      <c r="A6" s="669" t="s">
        <v>461</v>
      </c>
      <c r="B6" s="669"/>
      <c r="C6" s="669"/>
      <c r="D6" s="669"/>
      <c r="E6" s="669"/>
      <c r="F6" s="669"/>
      <c r="G6" s="669"/>
      <c r="H6" s="669"/>
      <c r="I6" s="669"/>
      <c r="J6" s="669"/>
      <c r="K6" s="669"/>
      <c r="L6" s="669"/>
      <c r="M6" s="669"/>
      <c r="N6" s="669"/>
      <c r="O6" s="73"/>
      <c r="P6" s="73"/>
      <c r="Q6" s="73"/>
      <c r="R6" s="73"/>
      <c r="S6" s="73"/>
      <c r="T6" s="73"/>
      <c r="U6" s="73"/>
      <c r="V6" s="73"/>
      <c r="W6" s="73"/>
      <c r="X6" s="73"/>
      <c r="Y6" s="73"/>
      <c r="Z6" s="73"/>
      <c r="AA6" s="73"/>
      <c r="AB6" s="73"/>
      <c r="AC6" s="73"/>
    </row>
    <row r="8" spans="1:29" ht="34.5" customHeight="1" x14ac:dyDescent="0.25">
      <c r="A8" s="89" t="s">
        <v>326</v>
      </c>
      <c r="B8" s="663" t="s">
        <v>344</v>
      </c>
      <c r="C8" s="664"/>
      <c r="D8" s="664"/>
      <c r="E8" s="664"/>
      <c r="F8" s="664"/>
      <c r="G8" s="664"/>
      <c r="H8" s="664"/>
      <c r="I8" s="665"/>
      <c r="J8" s="666" t="s">
        <v>384</v>
      </c>
      <c r="K8" s="668"/>
      <c r="L8" s="668"/>
      <c r="M8" s="668"/>
      <c r="N8" s="667"/>
      <c r="O8" s="73"/>
      <c r="P8" s="73"/>
      <c r="Q8" s="73"/>
      <c r="R8" s="73"/>
      <c r="S8" s="73"/>
      <c r="T8" s="73"/>
      <c r="U8" s="73"/>
      <c r="V8" s="73"/>
      <c r="W8" s="73"/>
      <c r="X8" s="73"/>
      <c r="Y8" s="73"/>
      <c r="Z8" s="73"/>
      <c r="AA8" s="73"/>
      <c r="AB8" s="73"/>
      <c r="AC8" s="73"/>
    </row>
    <row r="9" spans="1:29" ht="15.75" x14ac:dyDescent="0.25">
      <c r="A9" s="103" t="s">
        <v>399</v>
      </c>
      <c r="B9" s="657" t="s">
        <v>422</v>
      </c>
      <c r="C9" s="658"/>
      <c r="D9" s="658"/>
      <c r="E9" s="658"/>
      <c r="F9" s="658"/>
      <c r="G9" s="658"/>
      <c r="H9" s="658"/>
      <c r="I9" s="659"/>
      <c r="J9" s="637">
        <v>550000</v>
      </c>
      <c r="K9" s="679"/>
      <c r="L9" s="679"/>
      <c r="M9" s="679"/>
      <c r="N9" s="638"/>
      <c r="O9" s="73"/>
      <c r="P9" s="73"/>
      <c r="Q9" s="73"/>
      <c r="R9" s="73"/>
      <c r="S9" s="73"/>
      <c r="T9" s="73"/>
      <c r="U9" s="73"/>
      <c r="V9" s="73"/>
      <c r="W9" s="73"/>
      <c r="X9" s="73"/>
      <c r="Y9" s="73"/>
      <c r="Z9" s="73"/>
      <c r="AA9" s="73"/>
      <c r="AB9" s="73"/>
      <c r="AC9" s="73"/>
    </row>
    <row r="10" spans="1:29" ht="15.75" x14ac:dyDescent="0.25">
      <c r="A10" s="103" t="s">
        <v>186</v>
      </c>
      <c r="B10" s="657" t="s">
        <v>504</v>
      </c>
      <c r="C10" s="658"/>
      <c r="D10" s="658"/>
      <c r="E10" s="658"/>
      <c r="F10" s="658"/>
      <c r="G10" s="658"/>
      <c r="H10" s="658"/>
      <c r="I10" s="659"/>
      <c r="J10" s="637"/>
      <c r="K10" s="679"/>
      <c r="L10" s="679"/>
      <c r="M10" s="679"/>
      <c r="N10" s="638"/>
      <c r="O10" s="73"/>
      <c r="P10" s="92"/>
      <c r="Q10" s="73"/>
      <c r="R10" s="73"/>
      <c r="S10" s="73"/>
      <c r="T10" s="73"/>
      <c r="U10" s="73"/>
      <c r="V10" s="73"/>
      <c r="W10" s="73"/>
      <c r="X10" s="73"/>
      <c r="Y10" s="73"/>
      <c r="Z10" s="73"/>
      <c r="AA10" s="73"/>
      <c r="AB10" s="73"/>
      <c r="AC10" s="73"/>
    </row>
    <row r="11" spans="1:29" ht="15.75" x14ac:dyDescent="0.25">
      <c r="A11" s="103" t="s">
        <v>187</v>
      </c>
      <c r="B11" s="657" t="s">
        <v>505</v>
      </c>
      <c r="C11" s="658"/>
      <c r="D11" s="658"/>
      <c r="E11" s="658"/>
      <c r="F11" s="658"/>
      <c r="G11" s="658"/>
      <c r="H11" s="658"/>
      <c r="I11" s="659"/>
      <c r="J11" s="637"/>
      <c r="K11" s="679"/>
      <c r="L11" s="679"/>
      <c r="M11" s="679"/>
      <c r="N11" s="638"/>
      <c r="O11" s="73"/>
      <c r="P11" s="73"/>
      <c r="Q11" s="73"/>
      <c r="R11" s="73"/>
      <c r="S11" s="73"/>
      <c r="T11" s="73"/>
      <c r="U11" s="73"/>
      <c r="V11" s="73"/>
      <c r="W11" s="73"/>
      <c r="X11" s="73"/>
      <c r="Y11" s="73"/>
      <c r="Z11" s="73"/>
      <c r="AA11" s="73"/>
      <c r="AB11" s="73"/>
      <c r="AC11" s="73"/>
    </row>
    <row r="12" spans="1:29" ht="15.75" x14ac:dyDescent="0.25">
      <c r="A12" s="103" t="s">
        <v>409</v>
      </c>
      <c r="B12" s="657" t="s">
        <v>506</v>
      </c>
      <c r="C12" s="658"/>
      <c r="D12" s="658"/>
      <c r="E12" s="658"/>
      <c r="F12" s="658"/>
      <c r="G12" s="658"/>
      <c r="H12" s="658"/>
      <c r="I12" s="659"/>
      <c r="J12" s="637"/>
      <c r="K12" s="679"/>
      <c r="L12" s="679"/>
      <c r="M12" s="679"/>
      <c r="N12" s="638"/>
      <c r="O12" s="73"/>
      <c r="P12" s="73"/>
      <c r="Q12" s="73"/>
      <c r="R12" s="73"/>
      <c r="S12" s="73"/>
      <c r="T12" s="73"/>
      <c r="U12" s="73"/>
      <c r="V12" s="73"/>
      <c r="W12" s="73"/>
      <c r="X12" s="73"/>
      <c r="Y12" s="73"/>
      <c r="Z12" s="73"/>
      <c r="AA12" s="73"/>
      <c r="AB12" s="73"/>
      <c r="AC12" s="73"/>
    </row>
    <row r="13" spans="1:29" ht="15.75" x14ac:dyDescent="0.25">
      <c r="A13" s="103" t="s">
        <v>411</v>
      </c>
      <c r="B13" s="657" t="s">
        <v>488</v>
      </c>
      <c r="C13" s="658"/>
      <c r="D13" s="658"/>
      <c r="E13" s="658"/>
      <c r="F13" s="658"/>
      <c r="G13" s="658"/>
      <c r="H13" s="658"/>
      <c r="I13" s="659"/>
      <c r="J13" s="637"/>
      <c r="K13" s="679"/>
      <c r="L13" s="679"/>
      <c r="M13" s="679"/>
      <c r="N13" s="638"/>
      <c r="O13" s="73"/>
      <c r="P13" s="73"/>
      <c r="Q13" s="73"/>
      <c r="R13" s="73"/>
      <c r="S13" s="73"/>
      <c r="T13" s="73"/>
      <c r="U13" s="73"/>
      <c r="V13" s="73"/>
      <c r="W13" s="73"/>
      <c r="X13" s="73"/>
      <c r="Y13" s="73"/>
      <c r="Z13" s="73"/>
      <c r="AA13" s="73"/>
      <c r="AB13" s="73"/>
      <c r="AC13" s="73"/>
    </row>
    <row r="14" spans="1:29" ht="15.75" hidden="1" x14ac:dyDescent="0.25">
      <c r="A14" s="103">
        <v>6</v>
      </c>
      <c r="B14" s="657"/>
      <c r="C14" s="658"/>
      <c r="D14" s="658"/>
      <c r="E14" s="658"/>
      <c r="F14" s="658"/>
      <c r="G14" s="658"/>
      <c r="H14" s="658"/>
      <c r="I14" s="659"/>
      <c r="J14" s="637"/>
      <c r="K14" s="679"/>
      <c r="L14" s="679"/>
      <c r="M14" s="679"/>
      <c r="N14" s="638"/>
      <c r="O14" s="73"/>
      <c r="P14" s="73"/>
      <c r="Q14" s="73"/>
      <c r="R14" s="73"/>
      <c r="S14" s="73"/>
      <c r="T14" s="73"/>
      <c r="U14" s="73"/>
      <c r="V14" s="73"/>
      <c r="W14" s="73"/>
      <c r="X14" s="73"/>
      <c r="Y14" s="73"/>
      <c r="Z14" s="73"/>
      <c r="AA14" s="73"/>
      <c r="AB14" s="73"/>
      <c r="AC14" s="73"/>
    </row>
    <row r="15" spans="1:29" ht="15.75" hidden="1" x14ac:dyDescent="0.25">
      <c r="A15" s="103"/>
      <c r="B15" s="657"/>
      <c r="C15" s="658"/>
      <c r="D15" s="658"/>
      <c r="E15" s="658"/>
      <c r="F15" s="658"/>
      <c r="G15" s="658"/>
      <c r="H15" s="658"/>
      <c r="I15" s="659"/>
      <c r="J15" s="637"/>
      <c r="K15" s="679"/>
      <c r="L15" s="679"/>
      <c r="M15" s="679"/>
      <c r="N15" s="638"/>
      <c r="O15" s="73"/>
      <c r="P15" s="73"/>
      <c r="Q15" s="73"/>
      <c r="R15" s="73"/>
      <c r="S15" s="73"/>
      <c r="T15" s="73"/>
      <c r="U15" s="73"/>
      <c r="V15" s="73"/>
      <c r="W15" s="73"/>
      <c r="X15" s="73"/>
      <c r="Y15" s="73"/>
      <c r="Z15" s="73"/>
      <c r="AA15" s="73"/>
      <c r="AB15" s="73"/>
      <c r="AC15" s="73"/>
    </row>
    <row r="16" spans="1:29" ht="15.75" hidden="1" x14ac:dyDescent="0.25">
      <c r="A16" s="103"/>
      <c r="B16" s="657"/>
      <c r="C16" s="658"/>
      <c r="D16" s="658"/>
      <c r="E16" s="658"/>
      <c r="F16" s="658"/>
      <c r="G16" s="658"/>
      <c r="H16" s="658"/>
      <c r="I16" s="659"/>
      <c r="J16" s="637"/>
      <c r="K16" s="679"/>
      <c r="L16" s="679"/>
      <c r="M16" s="679"/>
      <c r="N16" s="638"/>
      <c r="O16" s="73"/>
      <c r="P16" s="73"/>
      <c r="Q16" s="73"/>
      <c r="R16" s="73"/>
      <c r="S16" s="73"/>
      <c r="T16" s="73"/>
      <c r="U16" s="73"/>
      <c r="V16" s="73"/>
      <c r="W16" s="73"/>
      <c r="X16" s="73"/>
      <c r="Y16" s="73"/>
      <c r="Z16" s="73"/>
      <c r="AA16" s="73"/>
      <c r="AB16" s="73"/>
      <c r="AC16" s="73"/>
    </row>
    <row r="17" spans="1:14" s="84" customFormat="1" ht="15.75" x14ac:dyDescent="0.25">
      <c r="A17" s="83"/>
      <c r="B17" s="640" t="s">
        <v>341</v>
      </c>
      <c r="C17" s="641"/>
      <c r="D17" s="641"/>
      <c r="E17" s="641"/>
      <c r="F17" s="641"/>
      <c r="G17" s="641"/>
      <c r="H17" s="641"/>
      <c r="I17" s="642"/>
      <c r="J17" s="646">
        <f>SUM(J9:N16)</f>
        <v>550000</v>
      </c>
      <c r="K17" s="680"/>
      <c r="L17" s="680"/>
      <c r="M17" s="680"/>
      <c r="N17" s="647"/>
    </row>
    <row r="18" spans="1:14" ht="15.75" x14ac:dyDescent="0.25">
      <c r="A18" s="73"/>
      <c r="B18" s="73"/>
      <c r="C18" s="73"/>
      <c r="D18" s="73"/>
      <c r="E18" s="73"/>
      <c r="F18" s="73"/>
      <c r="G18" s="73"/>
      <c r="H18" s="73"/>
      <c r="I18" s="73"/>
      <c r="J18" s="73"/>
      <c r="K18" s="73"/>
      <c r="L18" s="73"/>
      <c r="M18" s="73"/>
      <c r="N18" s="73"/>
    </row>
    <row r="19" spans="1:14" x14ac:dyDescent="0.2">
      <c r="M19" s="190">
        <f>455717.67-J17</f>
        <v>-94282.330000000016</v>
      </c>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scale="97" orientation="landscape" horizontalDpi="300" verticalDpi="300"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view="pageBreakPreview" zoomScale="80" zoomScaleNormal="80" zoomScaleSheetLayoutView="80" workbookViewId="0">
      <selection activeCell="L7" sqref="L7:N7"/>
    </sheetView>
  </sheetViews>
  <sheetFormatPr defaultRowHeight="12.75" x14ac:dyDescent="0.2"/>
  <cols>
    <col min="1" max="7" width="9.33203125" style="132"/>
    <col min="8" max="8" width="12.6640625" style="132" customWidth="1"/>
    <col min="9" max="10" width="9.33203125" style="132"/>
    <col min="11" max="11" width="16.5" style="132" customWidth="1"/>
    <col min="12" max="12" width="9.33203125" style="132"/>
    <col min="13" max="13" width="10.6640625" style="132" customWidth="1"/>
    <col min="14" max="15" width="9.33203125" style="132"/>
    <col min="16" max="16" width="11.1640625" style="132" bestFit="1" customWidth="1"/>
    <col min="17" max="263" width="9.33203125" style="132"/>
    <col min="264" max="264" width="12.6640625" style="132" customWidth="1"/>
    <col min="265" max="266" width="9.33203125" style="132"/>
    <col min="267" max="267" width="16.5" style="132" customWidth="1"/>
    <col min="268" max="268" width="9.33203125" style="132"/>
    <col min="269" max="269" width="10.6640625" style="132" customWidth="1"/>
    <col min="270" max="271" width="9.33203125" style="132"/>
    <col min="272" max="272" width="11.1640625" style="132" bestFit="1" customWidth="1"/>
    <col min="273" max="519" width="9.33203125" style="132"/>
    <col min="520" max="520" width="12.6640625" style="132" customWidth="1"/>
    <col min="521" max="522" width="9.33203125" style="132"/>
    <col min="523" max="523" width="16.5" style="132" customWidth="1"/>
    <col min="524" max="524" width="9.33203125" style="132"/>
    <col min="525" max="525" width="10.6640625" style="132" customWidth="1"/>
    <col min="526" max="527" width="9.33203125" style="132"/>
    <col min="528" max="528" width="11.1640625" style="132" bestFit="1" customWidth="1"/>
    <col min="529" max="775" width="9.33203125" style="132"/>
    <col min="776" max="776" width="12.6640625" style="132" customWidth="1"/>
    <col min="777" max="778" width="9.33203125" style="132"/>
    <col min="779" max="779" width="16.5" style="132" customWidth="1"/>
    <col min="780" max="780" width="9.33203125" style="132"/>
    <col min="781" max="781" width="10.6640625" style="132" customWidth="1"/>
    <col min="782" max="783" width="9.33203125" style="132"/>
    <col min="784" max="784" width="11.1640625" style="132" bestFit="1" customWidth="1"/>
    <col min="785" max="1031" width="9.33203125" style="132"/>
    <col min="1032" max="1032" width="12.6640625" style="132" customWidth="1"/>
    <col min="1033" max="1034" width="9.33203125" style="132"/>
    <col min="1035" max="1035" width="16.5" style="132" customWidth="1"/>
    <col min="1036" max="1036" width="9.33203125" style="132"/>
    <col min="1037" max="1037" width="10.6640625" style="132" customWidth="1"/>
    <col min="1038" max="1039" width="9.33203125" style="132"/>
    <col min="1040" max="1040" width="11.1640625" style="132" bestFit="1" customWidth="1"/>
    <col min="1041" max="1287" width="9.33203125" style="132"/>
    <col min="1288" max="1288" width="12.6640625" style="132" customWidth="1"/>
    <col min="1289" max="1290" width="9.33203125" style="132"/>
    <col min="1291" max="1291" width="16.5" style="132" customWidth="1"/>
    <col min="1292" max="1292" width="9.33203125" style="132"/>
    <col min="1293" max="1293" width="10.6640625" style="132" customWidth="1"/>
    <col min="1294" max="1295" width="9.33203125" style="132"/>
    <col min="1296" max="1296" width="11.1640625" style="132" bestFit="1" customWidth="1"/>
    <col min="1297" max="1543" width="9.33203125" style="132"/>
    <col min="1544" max="1544" width="12.6640625" style="132" customWidth="1"/>
    <col min="1545" max="1546" width="9.33203125" style="132"/>
    <col min="1547" max="1547" width="16.5" style="132" customWidth="1"/>
    <col min="1548" max="1548" width="9.33203125" style="132"/>
    <col min="1549" max="1549" width="10.6640625" style="132" customWidth="1"/>
    <col min="1550" max="1551" width="9.33203125" style="132"/>
    <col min="1552" max="1552" width="11.1640625" style="132" bestFit="1" customWidth="1"/>
    <col min="1553" max="1799" width="9.33203125" style="132"/>
    <col min="1800" max="1800" width="12.6640625" style="132" customWidth="1"/>
    <col min="1801" max="1802" width="9.33203125" style="132"/>
    <col min="1803" max="1803" width="16.5" style="132" customWidth="1"/>
    <col min="1804" max="1804" width="9.33203125" style="132"/>
    <col min="1805" max="1805" width="10.6640625" style="132" customWidth="1"/>
    <col min="1806" max="1807" width="9.33203125" style="132"/>
    <col min="1808" max="1808" width="11.1640625" style="132" bestFit="1" customWidth="1"/>
    <col min="1809" max="2055" width="9.33203125" style="132"/>
    <col min="2056" max="2056" width="12.6640625" style="132" customWidth="1"/>
    <col min="2057" max="2058" width="9.33203125" style="132"/>
    <col min="2059" max="2059" width="16.5" style="132" customWidth="1"/>
    <col min="2060" max="2060" width="9.33203125" style="132"/>
    <col min="2061" max="2061" width="10.6640625" style="132" customWidth="1"/>
    <col min="2062" max="2063" width="9.33203125" style="132"/>
    <col min="2064" max="2064" width="11.1640625" style="132" bestFit="1" customWidth="1"/>
    <col min="2065" max="2311" width="9.33203125" style="132"/>
    <col min="2312" max="2312" width="12.6640625" style="132" customWidth="1"/>
    <col min="2313" max="2314" width="9.33203125" style="132"/>
    <col min="2315" max="2315" width="16.5" style="132" customWidth="1"/>
    <col min="2316" max="2316" width="9.33203125" style="132"/>
    <col min="2317" max="2317" width="10.6640625" style="132" customWidth="1"/>
    <col min="2318" max="2319" width="9.33203125" style="132"/>
    <col min="2320" max="2320" width="11.1640625" style="132" bestFit="1" customWidth="1"/>
    <col min="2321" max="2567" width="9.33203125" style="132"/>
    <col min="2568" max="2568" width="12.6640625" style="132" customWidth="1"/>
    <col min="2569" max="2570" width="9.33203125" style="132"/>
    <col min="2571" max="2571" width="16.5" style="132" customWidth="1"/>
    <col min="2572" max="2572" width="9.33203125" style="132"/>
    <col min="2573" max="2573" width="10.6640625" style="132" customWidth="1"/>
    <col min="2574" max="2575" width="9.33203125" style="132"/>
    <col min="2576" max="2576" width="11.1640625" style="132" bestFit="1" customWidth="1"/>
    <col min="2577" max="2823" width="9.33203125" style="132"/>
    <col min="2824" max="2824" width="12.6640625" style="132" customWidth="1"/>
    <col min="2825" max="2826" width="9.33203125" style="132"/>
    <col min="2827" max="2827" width="16.5" style="132" customWidth="1"/>
    <col min="2828" max="2828" width="9.33203125" style="132"/>
    <col min="2829" max="2829" width="10.6640625" style="132" customWidth="1"/>
    <col min="2830" max="2831" width="9.33203125" style="132"/>
    <col min="2832" max="2832" width="11.1640625" style="132" bestFit="1" customWidth="1"/>
    <col min="2833" max="3079" width="9.33203125" style="132"/>
    <col min="3080" max="3080" width="12.6640625" style="132" customWidth="1"/>
    <col min="3081" max="3082" width="9.33203125" style="132"/>
    <col min="3083" max="3083" width="16.5" style="132" customWidth="1"/>
    <col min="3084" max="3084" width="9.33203125" style="132"/>
    <col min="3085" max="3085" width="10.6640625" style="132" customWidth="1"/>
    <col min="3086" max="3087" width="9.33203125" style="132"/>
    <col min="3088" max="3088" width="11.1640625" style="132" bestFit="1" customWidth="1"/>
    <col min="3089" max="3335" width="9.33203125" style="132"/>
    <col min="3336" max="3336" width="12.6640625" style="132" customWidth="1"/>
    <col min="3337" max="3338" width="9.33203125" style="132"/>
    <col min="3339" max="3339" width="16.5" style="132" customWidth="1"/>
    <col min="3340" max="3340" width="9.33203125" style="132"/>
    <col min="3341" max="3341" width="10.6640625" style="132" customWidth="1"/>
    <col min="3342" max="3343" width="9.33203125" style="132"/>
    <col min="3344" max="3344" width="11.1640625" style="132" bestFit="1" customWidth="1"/>
    <col min="3345" max="3591" width="9.33203125" style="132"/>
    <col min="3592" max="3592" width="12.6640625" style="132" customWidth="1"/>
    <col min="3593" max="3594" width="9.33203125" style="132"/>
    <col min="3595" max="3595" width="16.5" style="132" customWidth="1"/>
    <col min="3596" max="3596" width="9.33203125" style="132"/>
    <col min="3597" max="3597" width="10.6640625" style="132" customWidth="1"/>
    <col min="3598" max="3599" width="9.33203125" style="132"/>
    <col min="3600" max="3600" width="11.1640625" style="132" bestFit="1" customWidth="1"/>
    <col min="3601" max="3847" width="9.33203125" style="132"/>
    <col min="3848" max="3848" width="12.6640625" style="132" customWidth="1"/>
    <col min="3849" max="3850" width="9.33203125" style="132"/>
    <col min="3851" max="3851" width="16.5" style="132" customWidth="1"/>
    <col min="3852" max="3852" width="9.33203125" style="132"/>
    <col min="3853" max="3853" width="10.6640625" style="132" customWidth="1"/>
    <col min="3854" max="3855" width="9.33203125" style="132"/>
    <col min="3856" max="3856" width="11.1640625" style="132" bestFit="1" customWidth="1"/>
    <col min="3857" max="4103" width="9.33203125" style="132"/>
    <col min="4104" max="4104" width="12.6640625" style="132" customWidth="1"/>
    <col min="4105" max="4106" width="9.33203125" style="132"/>
    <col min="4107" max="4107" width="16.5" style="132" customWidth="1"/>
    <col min="4108" max="4108" width="9.33203125" style="132"/>
    <col min="4109" max="4109" width="10.6640625" style="132" customWidth="1"/>
    <col min="4110" max="4111" width="9.33203125" style="132"/>
    <col min="4112" max="4112" width="11.1640625" style="132" bestFit="1" customWidth="1"/>
    <col min="4113" max="4359" width="9.33203125" style="132"/>
    <col min="4360" max="4360" width="12.6640625" style="132" customWidth="1"/>
    <col min="4361" max="4362" width="9.33203125" style="132"/>
    <col min="4363" max="4363" width="16.5" style="132" customWidth="1"/>
    <col min="4364" max="4364" width="9.33203125" style="132"/>
    <col min="4365" max="4365" width="10.6640625" style="132" customWidth="1"/>
    <col min="4366" max="4367" width="9.33203125" style="132"/>
    <col min="4368" max="4368" width="11.1640625" style="132" bestFit="1" customWidth="1"/>
    <col min="4369" max="4615" width="9.33203125" style="132"/>
    <col min="4616" max="4616" width="12.6640625" style="132" customWidth="1"/>
    <col min="4617" max="4618" width="9.33203125" style="132"/>
    <col min="4619" max="4619" width="16.5" style="132" customWidth="1"/>
    <col min="4620" max="4620" width="9.33203125" style="132"/>
    <col min="4621" max="4621" width="10.6640625" style="132" customWidth="1"/>
    <col min="4622" max="4623" width="9.33203125" style="132"/>
    <col min="4624" max="4624" width="11.1640625" style="132" bestFit="1" customWidth="1"/>
    <col min="4625" max="4871" width="9.33203125" style="132"/>
    <col min="4872" max="4872" width="12.6640625" style="132" customWidth="1"/>
    <col min="4873" max="4874" width="9.33203125" style="132"/>
    <col min="4875" max="4875" width="16.5" style="132" customWidth="1"/>
    <col min="4876" max="4876" width="9.33203125" style="132"/>
    <col min="4877" max="4877" width="10.6640625" style="132" customWidth="1"/>
    <col min="4878" max="4879" width="9.33203125" style="132"/>
    <col min="4880" max="4880" width="11.1640625" style="132" bestFit="1" customWidth="1"/>
    <col min="4881" max="5127" width="9.33203125" style="132"/>
    <col min="5128" max="5128" width="12.6640625" style="132" customWidth="1"/>
    <col min="5129" max="5130" width="9.33203125" style="132"/>
    <col min="5131" max="5131" width="16.5" style="132" customWidth="1"/>
    <col min="5132" max="5132" width="9.33203125" style="132"/>
    <col min="5133" max="5133" width="10.6640625" style="132" customWidth="1"/>
    <col min="5134" max="5135" width="9.33203125" style="132"/>
    <col min="5136" max="5136" width="11.1640625" style="132" bestFit="1" customWidth="1"/>
    <col min="5137" max="5383" width="9.33203125" style="132"/>
    <col min="5384" max="5384" width="12.6640625" style="132" customWidth="1"/>
    <col min="5385" max="5386" width="9.33203125" style="132"/>
    <col min="5387" max="5387" width="16.5" style="132" customWidth="1"/>
    <col min="5388" max="5388" width="9.33203125" style="132"/>
    <col min="5389" max="5389" width="10.6640625" style="132" customWidth="1"/>
    <col min="5390" max="5391" width="9.33203125" style="132"/>
    <col min="5392" max="5392" width="11.1640625" style="132" bestFit="1" customWidth="1"/>
    <col min="5393" max="5639" width="9.33203125" style="132"/>
    <col min="5640" max="5640" width="12.6640625" style="132" customWidth="1"/>
    <col min="5641" max="5642" width="9.33203125" style="132"/>
    <col min="5643" max="5643" width="16.5" style="132" customWidth="1"/>
    <col min="5644" max="5644" width="9.33203125" style="132"/>
    <col min="5645" max="5645" width="10.6640625" style="132" customWidth="1"/>
    <col min="5646" max="5647" width="9.33203125" style="132"/>
    <col min="5648" max="5648" width="11.1640625" style="132" bestFit="1" customWidth="1"/>
    <col min="5649" max="5895" width="9.33203125" style="132"/>
    <col min="5896" max="5896" width="12.6640625" style="132" customWidth="1"/>
    <col min="5897" max="5898" width="9.33203125" style="132"/>
    <col min="5899" max="5899" width="16.5" style="132" customWidth="1"/>
    <col min="5900" max="5900" width="9.33203125" style="132"/>
    <col min="5901" max="5901" width="10.6640625" style="132" customWidth="1"/>
    <col min="5902" max="5903" width="9.33203125" style="132"/>
    <col min="5904" max="5904" width="11.1640625" style="132" bestFit="1" customWidth="1"/>
    <col min="5905" max="6151" width="9.33203125" style="132"/>
    <col min="6152" max="6152" width="12.6640625" style="132" customWidth="1"/>
    <col min="6153" max="6154" width="9.33203125" style="132"/>
    <col min="6155" max="6155" width="16.5" style="132" customWidth="1"/>
    <col min="6156" max="6156" width="9.33203125" style="132"/>
    <col min="6157" max="6157" width="10.6640625" style="132" customWidth="1"/>
    <col min="6158" max="6159" width="9.33203125" style="132"/>
    <col min="6160" max="6160" width="11.1640625" style="132" bestFit="1" customWidth="1"/>
    <col min="6161" max="6407" width="9.33203125" style="132"/>
    <col min="6408" max="6408" width="12.6640625" style="132" customWidth="1"/>
    <col min="6409" max="6410" width="9.33203125" style="132"/>
    <col min="6411" max="6411" width="16.5" style="132" customWidth="1"/>
    <col min="6412" max="6412" width="9.33203125" style="132"/>
    <col min="6413" max="6413" width="10.6640625" style="132" customWidth="1"/>
    <col min="6414" max="6415" width="9.33203125" style="132"/>
    <col min="6416" max="6416" width="11.1640625" style="132" bestFit="1" customWidth="1"/>
    <col min="6417" max="6663" width="9.33203125" style="132"/>
    <col min="6664" max="6664" width="12.6640625" style="132" customWidth="1"/>
    <col min="6665" max="6666" width="9.33203125" style="132"/>
    <col min="6667" max="6667" width="16.5" style="132" customWidth="1"/>
    <col min="6668" max="6668" width="9.33203125" style="132"/>
    <col min="6669" max="6669" width="10.6640625" style="132" customWidth="1"/>
    <col min="6670" max="6671" width="9.33203125" style="132"/>
    <col min="6672" max="6672" width="11.1640625" style="132" bestFit="1" customWidth="1"/>
    <col min="6673" max="6919" width="9.33203125" style="132"/>
    <col min="6920" max="6920" width="12.6640625" style="132" customWidth="1"/>
    <col min="6921" max="6922" width="9.33203125" style="132"/>
    <col min="6923" max="6923" width="16.5" style="132" customWidth="1"/>
    <col min="6924" max="6924" width="9.33203125" style="132"/>
    <col min="6925" max="6925" width="10.6640625" style="132" customWidth="1"/>
    <col min="6926" max="6927" width="9.33203125" style="132"/>
    <col min="6928" max="6928" width="11.1640625" style="132" bestFit="1" customWidth="1"/>
    <col min="6929" max="7175" width="9.33203125" style="132"/>
    <col min="7176" max="7176" width="12.6640625" style="132" customWidth="1"/>
    <col min="7177" max="7178" width="9.33203125" style="132"/>
    <col min="7179" max="7179" width="16.5" style="132" customWidth="1"/>
    <col min="7180" max="7180" width="9.33203125" style="132"/>
    <col min="7181" max="7181" width="10.6640625" style="132" customWidth="1"/>
    <col min="7182" max="7183" width="9.33203125" style="132"/>
    <col min="7184" max="7184" width="11.1640625" style="132" bestFit="1" customWidth="1"/>
    <col min="7185" max="7431" width="9.33203125" style="132"/>
    <col min="7432" max="7432" width="12.6640625" style="132" customWidth="1"/>
    <col min="7433" max="7434" width="9.33203125" style="132"/>
    <col min="7435" max="7435" width="16.5" style="132" customWidth="1"/>
    <col min="7436" max="7436" width="9.33203125" style="132"/>
    <col min="7437" max="7437" width="10.6640625" style="132" customWidth="1"/>
    <col min="7438" max="7439" width="9.33203125" style="132"/>
    <col min="7440" max="7440" width="11.1640625" style="132" bestFit="1" customWidth="1"/>
    <col min="7441" max="7687" width="9.33203125" style="132"/>
    <col min="7688" max="7688" width="12.6640625" style="132" customWidth="1"/>
    <col min="7689" max="7690" width="9.33203125" style="132"/>
    <col min="7691" max="7691" width="16.5" style="132" customWidth="1"/>
    <col min="7692" max="7692" width="9.33203125" style="132"/>
    <col min="7693" max="7693" width="10.6640625" style="132" customWidth="1"/>
    <col min="7694" max="7695" width="9.33203125" style="132"/>
    <col min="7696" max="7696" width="11.1640625" style="132" bestFit="1" customWidth="1"/>
    <col min="7697" max="7943" width="9.33203125" style="132"/>
    <col min="7944" max="7944" width="12.6640625" style="132" customWidth="1"/>
    <col min="7945" max="7946" width="9.33203125" style="132"/>
    <col min="7947" max="7947" width="16.5" style="132" customWidth="1"/>
    <col min="7948" max="7948" width="9.33203125" style="132"/>
    <col min="7949" max="7949" width="10.6640625" style="132" customWidth="1"/>
    <col min="7950" max="7951" width="9.33203125" style="132"/>
    <col min="7952" max="7952" width="11.1640625" style="132" bestFit="1" customWidth="1"/>
    <col min="7953" max="8199" width="9.33203125" style="132"/>
    <col min="8200" max="8200" width="12.6640625" style="132" customWidth="1"/>
    <col min="8201" max="8202" width="9.33203125" style="132"/>
    <col min="8203" max="8203" width="16.5" style="132" customWidth="1"/>
    <col min="8204" max="8204" width="9.33203125" style="132"/>
    <col min="8205" max="8205" width="10.6640625" style="132" customWidth="1"/>
    <col min="8206" max="8207" width="9.33203125" style="132"/>
    <col min="8208" max="8208" width="11.1640625" style="132" bestFit="1" customWidth="1"/>
    <col min="8209" max="8455" width="9.33203125" style="132"/>
    <col min="8456" max="8456" width="12.6640625" style="132" customWidth="1"/>
    <col min="8457" max="8458" width="9.33203125" style="132"/>
    <col min="8459" max="8459" width="16.5" style="132" customWidth="1"/>
    <col min="8460" max="8460" width="9.33203125" style="132"/>
    <col min="8461" max="8461" width="10.6640625" style="132" customWidth="1"/>
    <col min="8462" max="8463" width="9.33203125" style="132"/>
    <col min="8464" max="8464" width="11.1640625" style="132" bestFit="1" customWidth="1"/>
    <col min="8465" max="8711" width="9.33203125" style="132"/>
    <col min="8712" max="8712" width="12.6640625" style="132" customWidth="1"/>
    <col min="8713" max="8714" width="9.33203125" style="132"/>
    <col min="8715" max="8715" width="16.5" style="132" customWidth="1"/>
    <col min="8716" max="8716" width="9.33203125" style="132"/>
    <col min="8717" max="8717" width="10.6640625" style="132" customWidth="1"/>
    <col min="8718" max="8719" width="9.33203125" style="132"/>
    <col min="8720" max="8720" width="11.1640625" style="132" bestFit="1" customWidth="1"/>
    <col min="8721" max="8967" width="9.33203125" style="132"/>
    <col min="8968" max="8968" width="12.6640625" style="132" customWidth="1"/>
    <col min="8969" max="8970" width="9.33203125" style="132"/>
    <col min="8971" max="8971" width="16.5" style="132" customWidth="1"/>
    <col min="8972" max="8972" width="9.33203125" style="132"/>
    <col min="8973" max="8973" width="10.6640625" style="132" customWidth="1"/>
    <col min="8974" max="8975" width="9.33203125" style="132"/>
    <col min="8976" max="8976" width="11.1640625" style="132" bestFit="1" customWidth="1"/>
    <col min="8977" max="9223" width="9.33203125" style="132"/>
    <col min="9224" max="9224" width="12.6640625" style="132" customWidth="1"/>
    <col min="9225" max="9226" width="9.33203125" style="132"/>
    <col min="9227" max="9227" width="16.5" style="132" customWidth="1"/>
    <col min="9228" max="9228" width="9.33203125" style="132"/>
    <col min="9229" max="9229" width="10.6640625" style="132" customWidth="1"/>
    <col min="9230" max="9231" width="9.33203125" style="132"/>
    <col min="9232" max="9232" width="11.1640625" style="132" bestFit="1" customWidth="1"/>
    <col min="9233" max="9479" width="9.33203125" style="132"/>
    <col min="9480" max="9480" width="12.6640625" style="132" customWidth="1"/>
    <col min="9481" max="9482" width="9.33203125" style="132"/>
    <col min="9483" max="9483" width="16.5" style="132" customWidth="1"/>
    <col min="9484" max="9484" width="9.33203125" style="132"/>
    <col min="9485" max="9485" width="10.6640625" style="132" customWidth="1"/>
    <col min="9486" max="9487" width="9.33203125" style="132"/>
    <col min="9488" max="9488" width="11.1640625" style="132" bestFit="1" customWidth="1"/>
    <col min="9489" max="9735" width="9.33203125" style="132"/>
    <col min="9736" max="9736" width="12.6640625" style="132" customWidth="1"/>
    <col min="9737" max="9738" width="9.33203125" style="132"/>
    <col min="9739" max="9739" width="16.5" style="132" customWidth="1"/>
    <col min="9740" max="9740" width="9.33203125" style="132"/>
    <col min="9741" max="9741" width="10.6640625" style="132" customWidth="1"/>
    <col min="9742" max="9743" width="9.33203125" style="132"/>
    <col min="9744" max="9744" width="11.1640625" style="132" bestFit="1" customWidth="1"/>
    <col min="9745" max="9991" width="9.33203125" style="132"/>
    <col min="9992" max="9992" width="12.6640625" style="132" customWidth="1"/>
    <col min="9993" max="9994" width="9.33203125" style="132"/>
    <col min="9995" max="9995" width="16.5" style="132" customWidth="1"/>
    <col min="9996" max="9996" width="9.33203125" style="132"/>
    <col min="9997" max="9997" width="10.6640625" style="132" customWidth="1"/>
    <col min="9998" max="9999" width="9.33203125" style="132"/>
    <col min="10000" max="10000" width="11.1640625" style="132" bestFit="1" customWidth="1"/>
    <col min="10001" max="10247" width="9.33203125" style="132"/>
    <col min="10248" max="10248" width="12.6640625" style="132" customWidth="1"/>
    <col min="10249" max="10250" width="9.33203125" style="132"/>
    <col min="10251" max="10251" width="16.5" style="132" customWidth="1"/>
    <col min="10252" max="10252" width="9.33203125" style="132"/>
    <col min="10253" max="10253" width="10.6640625" style="132" customWidth="1"/>
    <col min="10254" max="10255" width="9.33203125" style="132"/>
    <col min="10256" max="10256" width="11.1640625" style="132" bestFit="1" customWidth="1"/>
    <col min="10257" max="10503" width="9.33203125" style="132"/>
    <col min="10504" max="10504" width="12.6640625" style="132" customWidth="1"/>
    <col min="10505" max="10506" width="9.33203125" style="132"/>
    <col min="10507" max="10507" width="16.5" style="132" customWidth="1"/>
    <col min="10508" max="10508" width="9.33203125" style="132"/>
    <col min="10509" max="10509" width="10.6640625" style="132" customWidth="1"/>
    <col min="10510" max="10511" width="9.33203125" style="132"/>
    <col min="10512" max="10512" width="11.1640625" style="132" bestFit="1" customWidth="1"/>
    <col min="10513" max="10759" width="9.33203125" style="132"/>
    <col min="10760" max="10760" width="12.6640625" style="132" customWidth="1"/>
    <col min="10761" max="10762" width="9.33203125" style="132"/>
    <col min="10763" max="10763" width="16.5" style="132" customWidth="1"/>
    <col min="10764" max="10764" width="9.33203125" style="132"/>
    <col min="10765" max="10765" width="10.6640625" style="132" customWidth="1"/>
    <col min="10766" max="10767" width="9.33203125" style="132"/>
    <col min="10768" max="10768" width="11.1640625" style="132" bestFit="1" customWidth="1"/>
    <col min="10769" max="11015" width="9.33203125" style="132"/>
    <col min="11016" max="11016" width="12.6640625" style="132" customWidth="1"/>
    <col min="11017" max="11018" width="9.33203125" style="132"/>
    <col min="11019" max="11019" width="16.5" style="132" customWidth="1"/>
    <col min="11020" max="11020" width="9.33203125" style="132"/>
    <col min="11021" max="11021" width="10.6640625" style="132" customWidth="1"/>
    <col min="11022" max="11023" width="9.33203125" style="132"/>
    <col min="11024" max="11024" width="11.1640625" style="132" bestFit="1" customWidth="1"/>
    <col min="11025" max="11271" width="9.33203125" style="132"/>
    <col min="11272" max="11272" width="12.6640625" style="132" customWidth="1"/>
    <col min="11273" max="11274" width="9.33203125" style="132"/>
    <col min="11275" max="11275" width="16.5" style="132" customWidth="1"/>
    <col min="11276" max="11276" width="9.33203125" style="132"/>
    <col min="11277" max="11277" width="10.6640625" style="132" customWidth="1"/>
    <col min="11278" max="11279" width="9.33203125" style="132"/>
    <col min="11280" max="11280" width="11.1640625" style="132" bestFit="1" customWidth="1"/>
    <col min="11281" max="11527" width="9.33203125" style="132"/>
    <col min="11528" max="11528" width="12.6640625" style="132" customWidth="1"/>
    <col min="11529" max="11530" width="9.33203125" style="132"/>
    <col min="11531" max="11531" width="16.5" style="132" customWidth="1"/>
    <col min="11532" max="11532" width="9.33203125" style="132"/>
    <col min="11533" max="11533" width="10.6640625" style="132" customWidth="1"/>
    <col min="11534" max="11535" width="9.33203125" style="132"/>
    <col min="11536" max="11536" width="11.1640625" style="132" bestFit="1" customWidth="1"/>
    <col min="11537" max="11783" width="9.33203125" style="132"/>
    <col min="11784" max="11784" width="12.6640625" style="132" customWidth="1"/>
    <col min="11785" max="11786" width="9.33203125" style="132"/>
    <col min="11787" max="11787" width="16.5" style="132" customWidth="1"/>
    <col min="11788" max="11788" width="9.33203125" style="132"/>
    <col min="11789" max="11789" width="10.6640625" style="132" customWidth="1"/>
    <col min="11790" max="11791" width="9.33203125" style="132"/>
    <col min="11792" max="11792" width="11.1640625" style="132" bestFit="1" customWidth="1"/>
    <col min="11793" max="12039" width="9.33203125" style="132"/>
    <col min="12040" max="12040" width="12.6640625" style="132" customWidth="1"/>
    <col min="12041" max="12042" width="9.33203125" style="132"/>
    <col min="12043" max="12043" width="16.5" style="132" customWidth="1"/>
    <col min="12044" max="12044" width="9.33203125" style="132"/>
    <col min="12045" max="12045" width="10.6640625" style="132" customWidth="1"/>
    <col min="12046" max="12047" width="9.33203125" style="132"/>
    <col min="12048" max="12048" width="11.1640625" style="132" bestFit="1" customWidth="1"/>
    <col min="12049" max="12295" width="9.33203125" style="132"/>
    <col min="12296" max="12296" width="12.6640625" style="132" customWidth="1"/>
    <col min="12297" max="12298" width="9.33203125" style="132"/>
    <col min="12299" max="12299" width="16.5" style="132" customWidth="1"/>
    <col min="12300" max="12300" width="9.33203125" style="132"/>
    <col min="12301" max="12301" width="10.6640625" style="132" customWidth="1"/>
    <col min="12302" max="12303" width="9.33203125" style="132"/>
    <col min="12304" max="12304" width="11.1640625" style="132" bestFit="1" customWidth="1"/>
    <col min="12305" max="12551" width="9.33203125" style="132"/>
    <col min="12552" max="12552" width="12.6640625" style="132" customWidth="1"/>
    <col min="12553" max="12554" width="9.33203125" style="132"/>
    <col min="12555" max="12555" width="16.5" style="132" customWidth="1"/>
    <col min="12556" max="12556" width="9.33203125" style="132"/>
    <col min="12557" max="12557" width="10.6640625" style="132" customWidth="1"/>
    <col min="12558" max="12559" width="9.33203125" style="132"/>
    <col min="12560" max="12560" width="11.1640625" style="132" bestFit="1" customWidth="1"/>
    <col min="12561" max="12807" width="9.33203125" style="132"/>
    <col min="12808" max="12808" width="12.6640625" style="132" customWidth="1"/>
    <col min="12809" max="12810" width="9.33203125" style="132"/>
    <col min="12811" max="12811" width="16.5" style="132" customWidth="1"/>
    <col min="12812" max="12812" width="9.33203125" style="132"/>
    <col min="12813" max="12813" width="10.6640625" style="132" customWidth="1"/>
    <col min="12814" max="12815" width="9.33203125" style="132"/>
    <col min="12816" max="12816" width="11.1640625" style="132" bestFit="1" customWidth="1"/>
    <col min="12817" max="13063" width="9.33203125" style="132"/>
    <col min="13064" max="13064" width="12.6640625" style="132" customWidth="1"/>
    <col min="13065" max="13066" width="9.33203125" style="132"/>
    <col min="13067" max="13067" width="16.5" style="132" customWidth="1"/>
    <col min="13068" max="13068" width="9.33203125" style="132"/>
    <col min="13069" max="13069" width="10.6640625" style="132" customWidth="1"/>
    <col min="13070" max="13071" width="9.33203125" style="132"/>
    <col min="13072" max="13072" width="11.1640625" style="132" bestFit="1" customWidth="1"/>
    <col min="13073" max="13319" width="9.33203125" style="132"/>
    <col min="13320" max="13320" width="12.6640625" style="132" customWidth="1"/>
    <col min="13321" max="13322" width="9.33203125" style="132"/>
    <col min="13323" max="13323" width="16.5" style="132" customWidth="1"/>
    <col min="13324" max="13324" width="9.33203125" style="132"/>
    <col min="13325" max="13325" width="10.6640625" style="132" customWidth="1"/>
    <col min="13326" max="13327" width="9.33203125" style="132"/>
    <col min="13328" max="13328" width="11.1640625" style="132" bestFit="1" customWidth="1"/>
    <col min="13329" max="13575" width="9.33203125" style="132"/>
    <col min="13576" max="13576" width="12.6640625" style="132" customWidth="1"/>
    <col min="13577" max="13578" width="9.33203125" style="132"/>
    <col min="13579" max="13579" width="16.5" style="132" customWidth="1"/>
    <col min="13580" max="13580" width="9.33203125" style="132"/>
    <col min="13581" max="13581" width="10.6640625" style="132" customWidth="1"/>
    <col min="13582" max="13583" width="9.33203125" style="132"/>
    <col min="13584" max="13584" width="11.1640625" style="132" bestFit="1" customWidth="1"/>
    <col min="13585" max="13831" width="9.33203125" style="132"/>
    <col min="13832" max="13832" width="12.6640625" style="132" customWidth="1"/>
    <col min="13833" max="13834" width="9.33203125" style="132"/>
    <col min="13835" max="13835" width="16.5" style="132" customWidth="1"/>
    <col min="13836" max="13836" width="9.33203125" style="132"/>
    <col min="13837" max="13837" width="10.6640625" style="132" customWidth="1"/>
    <col min="13838" max="13839" width="9.33203125" style="132"/>
    <col min="13840" max="13840" width="11.1640625" style="132" bestFit="1" customWidth="1"/>
    <col min="13841" max="14087" width="9.33203125" style="132"/>
    <col min="14088" max="14088" width="12.6640625" style="132" customWidth="1"/>
    <col min="14089" max="14090" width="9.33203125" style="132"/>
    <col min="14091" max="14091" width="16.5" style="132" customWidth="1"/>
    <col min="14092" max="14092" width="9.33203125" style="132"/>
    <col min="14093" max="14093" width="10.6640625" style="132" customWidth="1"/>
    <col min="14094" max="14095" width="9.33203125" style="132"/>
    <col min="14096" max="14096" width="11.1640625" style="132" bestFit="1" customWidth="1"/>
    <col min="14097" max="14343" width="9.33203125" style="132"/>
    <col min="14344" max="14344" width="12.6640625" style="132" customWidth="1"/>
    <col min="14345" max="14346" width="9.33203125" style="132"/>
    <col min="14347" max="14347" width="16.5" style="132" customWidth="1"/>
    <col min="14348" max="14348" width="9.33203125" style="132"/>
    <col min="14349" max="14349" width="10.6640625" style="132" customWidth="1"/>
    <col min="14350" max="14351" width="9.33203125" style="132"/>
    <col min="14352" max="14352" width="11.1640625" style="132" bestFit="1" customWidth="1"/>
    <col min="14353" max="14599" width="9.33203125" style="132"/>
    <col min="14600" max="14600" width="12.6640625" style="132" customWidth="1"/>
    <col min="14601" max="14602" width="9.33203125" style="132"/>
    <col min="14603" max="14603" width="16.5" style="132" customWidth="1"/>
    <col min="14604" max="14604" width="9.33203125" style="132"/>
    <col min="14605" max="14605" width="10.6640625" style="132" customWidth="1"/>
    <col min="14606" max="14607" width="9.33203125" style="132"/>
    <col min="14608" max="14608" width="11.1640625" style="132" bestFit="1" customWidth="1"/>
    <col min="14609" max="14855" width="9.33203125" style="132"/>
    <col min="14856" max="14856" width="12.6640625" style="132" customWidth="1"/>
    <col min="14857" max="14858" width="9.33203125" style="132"/>
    <col min="14859" max="14859" width="16.5" style="132" customWidth="1"/>
    <col min="14860" max="14860" width="9.33203125" style="132"/>
    <col min="14861" max="14861" width="10.6640625" style="132" customWidth="1"/>
    <col min="14862" max="14863" width="9.33203125" style="132"/>
    <col min="14864" max="14864" width="11.1640625" style="132" bestFit="1" customWidth="1"/>
    <col min="14865" max="15111" width="9.33203125" style="132"/>
    <col min="15112" max="15112" width="12.6640625" style="132" customWidth="1"/>
    <col min="15113" max="15114" width="9.33203125" style="132"/>
    <col min="15115" max="15115" width="16.5" style="132" customWidth="1"/>
    <col min="15116" max="15116" width="9.33203125" style="132"/>
    <col min="15117" max="15117" width="10.6640625" style="132" customWidth="1"/>
    <col min="15118" max="15119" width="9.33203125" style="132"/>
    <col min="15120" max="15120" width="11.1640625" style="132" bestFit="1" customWidth="1"/>
    <col min="15121" max="15367" width="9.33203125" style="132"/>
    <col min="15368" max="15368" width="12.6640625" style="132" customWidth="1"/>
    <col min="15369" max="15370" width="9.33203125" style="132"/>
    <col min="15371" max="15371" width="16.5" style="132" customWidth="1"/>
    <col min="15372" max="15372" width="9.33203125" style="132"/>
    <col min="15373" max="15373" width="10.6640625" style="132" customWidth="1"/>
    <col min="15374" max="15375" width="9.33203125" style="132"/>
    <col min="15376" max="15376" width="11.1640625" style="132" bestFit="1" customWidth="1"/>
    <col min="15377" max="15623" width="9.33203125" style="132"/>
    <col min="15624" max="15624" width="12.6640625" style="132" customWidth="1"/>
    <col min="15625" max="15626" width="9.33203125" style="132"/>
    <col min="15627" max="15627" width="16.5" style="132" customWidth="1"/>
    <col min="15628" max="15628" width="9.33203125" style="132"/>
    <col min="15629" max="15629" width="10.6640625" style="132" customWidth="1"/>
    <col min="15630" max="15631" width="9.33203125" style="132"/>
    <col min="15632" max="15632" width="11.1640625" style="132" bestFit="1" customWidth="1"/>
    <col min="15633" max="15879" width="9.33203125" style="132"/>
    <col min="15880" max="15880" width="12.6640625" style="132" customWidth="1"/>
    <col min="15881" max="15882" width="9.33203125" style="132"/>
    <col min="15883" max="15883" width="16.5" style="132" customWidth="1"/>
    <col min="15884" max="15884" width="9.33203125" style="132"/>
    <col min="15885" max="15885" width="10.6640625" style="132" customWidth="1"/>
    <col min="15886" max="15887" width="9.33203125" style="132"/>
    <col min="15888" max="15888" width="11.1640625" style="132" bestFit="1" customWidth="1"/>
    <col min="15889" max="16135" width="9.33203125" style="132"/>
    <col min="16136" max="16136" width="12.6640625" style="132" customWidth="1"/>
    <col min="16137" max="16138" width="9.33203125" style="132"/>
    <col min="16139" max="16139" width="16.5" style="132" customWidth="1"/>
    <col min="16140" max="16140" width="9.33203125" style="132"/>
    <col min="16141" max="16141" width="10.6640625" style="132" customWidth="1"/>
    <col min="16142" max="16143" width="9.33203125" style="132"/>
    <col min="16144" max="16144" width="11.1640625" style="132" bestFit="1" customWidth="1"/>
    <col min="16145" max="16384" width="9.33203125" style="132"/>
  </cols>
  <sheetData>
    <row r="1" spans="1:29" s="88" customFormat="1" ht="54" customHeight="1" thickBot="1" x14ac:dyDescent="0.3">
      <c r="A1" s="670" t="s">
        <v>320</v>
      </c>
      <c r="B1" s="670"/>
      <c r="C1" s="670"/>
      <c r="D1" s="670"/>
      <c r="E1" s="670"/>
      <c r="F1" s="671" t="s">
        <v>500</v>
      </c>
      <c r="G1" s="671"/>
      <c r="H1" s="671"/>
      <c r="I1" s="671"/>
      <c r="J1" s="671"/>
      <c r="K1" s="671"/>
      <c r="L1" s="671"/>
      <c r="M1" s="671"/>
      <c r="N1" s="671"/>
      <c r="O1" s="73"/>
      <c r="P1" s="74"/>
      <c r="Q1" s="74"/>
      <c r="R1" s="74"/>
      <c r="S1" s="74"/>
      <c r="T1" s="74"/>
      <c r="U1" s="74"/>
      <c r="V1" s="74"/>
      <c r="W1" s="74"/>
      <c r="X1" s="74"/>
      <c r="Y1" s="74"/>
      <c r="Z1" s="74"/>
      <c r="AA1" s="74"/>
      <c r="AB1" s="74"/>
      <c r="AC1" s="74"/>
    </row>
    <row r="2" spans="1:29" s="88" customFormat="1" ht="27.75" customHeight="1" x14ac:dyDescent="0.25">
      <c r="A2" s="669" t="s">
        <v>502</v>
      </c>
      <c r="B2" s="669"/>
      <c r="C2" s="669"/>
      <c r="D2" s="669"/>
      <c r="E2" s="669"/>
      <c r="F2" s="669"/>
      <c r="G2" s="669"/>
      <c r="H2" s="669"/>
      <c r="I2" s="669"/>
      <c r="J2" s="669"/>
      <c r="K2" s="669"/>
      <c r="L2" s="669"/>
      <c r="M2" s="669"/>
      <c r="N2" s="669"/>
      <c r="O2" s="73"/>
      <c r="P2" s="73"/>
      <c r="Q2" s="73"/>
      <c r="R2" s="73"/>
      <c r="S2" s="73"/>
      <c r="T2" s="73"/>
      <c r="U2" s="73"/>
      <c r="V2" s="73"/>
      <c r="W2" s="73"/>
      <c r="X2" s="73"/>
      <c r="Y2" s="73"/>
      <c r="Z2" s="73"/>
      <c r="AA2" s="73"/>
      <c r="AB2" s="73"/>
      <c r="AC2" s="73"/>
    </row>
    <row r="3" spans="1:29" s="88" customFormat="1" ht="9.75" customHeight="1" x14ac:dyDescent="0.25">
      <c r="A3" s="189"/>
      <c r="B3" s="189"/>
      <c r="C3" s="189"/>
      <c r="D3" s="189"/>
      <c r="E3" s="189"/>
      <c r="F3" s="189"/>
      <c r="G3" s="189"/>
      <c r="H3" s="189"/>
      <c r="I3" s="189"/>
      <c r="J3" s="189"/>
      <c r="K3" s="189"/>
      <c r="L3" s="189"/>
      <c r="M3" s="189"/>
      <c r="N3" s="189"/>
      <c r="O3" s="73"/>
      <c r="P3" s="73"/>
      <c r="Q3" s="73"/>
      <c r="R3" s="73"/>
      <c r="S3" s="73"/>
      <c r="T3" s="73"/>
      <c r="U3" s="73"/>
      <c r="V3" s="73"/>
      <c r="W3" s="73"/>
      <c r="X3" s="73"/>
      <c r="Y3" s="73"/>
      <c r="Z3" s="73"/>
      <c r="AA3" s="73"/>
      <c r="AB3" s="73"/>
      <c r="AC3" s="73"/>
    </row>
    <row r="4" spans="1:29" ht="15.75" x14ac:dyDescent="0.25">
      <c r="A4" s="652" t="s">
        <v>501</v>
      </c>
      <c r="B4" s="652"/>
      <c r="C4" s="652"/>
      <c r="D4" s="652"/>
      <c r="E4" s="652"/>
      <c r="F4" s="652"/>
      <c r="G4" s="652"/>
      <c r="H4" s="652"/>
      <c r="I4" s="652"/>
      <c r="J4" s="652"/>
      <c r="K4" s="652"/>
      <c r="L4" s="652"/>
      <c r="M4" s="652"/>
      <c r="N4" s="652"/>
      <c r="O4" s="652"/>
    </row>
    <row r="6" spans="1:29" ht="34.5" customHeight="1" x14ac:dyDescent="0.25">
      <c r="A6" s="89" t="s">
        <v>326</v>
      </c>
      <c r="B6" s="663" t="s">
        <v>344</v>
      </c>
      <c r="C6" s="664"/>
      <c r="D6" s="664"/>
      <c r="E6" s="664"/>
      <c r="F6" s="664"/>
      <c r="G6" s="664"/>
      <c r="H6" s="664"/>
      <c r="I6" s="665"/>
      <c r="J6" s="666" t="s">
        <v>406</v>
      </c>
      <c r="K6" s="667"/>
      <c r="L6" s="666" t="s">
        <v>407</v>
      </c>
      <c r="M6" s="668"/>
      <c r="N6" s="667"/>
      <c r="O6" s="73"/>
    </row>
    <row r="7" spans="1:29" ht="18.75" customHeight="1" x14ac:dyDescent="0.25">
      <c r="A7" s="82" t="s">
        <v>399</v>
      </c>
      <c r="B7" s="657" t="s">
        <v>503</v>
      </c>
      <c r="C7" s="658"/>
      <c r="D7" s="658"/>
      <c r="E7" s="658"/>
      <c r="F7" s="658"/>
      <c r="G7" s="658"/>
      <c r="H7" s="658"/>
      <c r="I7" s="659"/>
      <c r="J7" s="653">
        <v>1</v>
      </c>
      <c r="K7" s="653"/>
      <c r="L7" s="589"/>
      <c r="M7" s="589"/>
      <c r="N7" s="589"/>
      <c r="O7" s="73"/>
    </row>
    <row r="8" spans="1:29" ht="15.75" hidden="1" x14ac:dyDescent="0.25">
      <c r="A8" s="82"/>
      <c r="B8" s="657"/>
      <c r="C8" s="658"/>
      <c r="D8" s="658"/>
      <c r="E8" s="658"/>
      <c r="F8" s="658"/>
      <c r="G8" s="658"/>
      <c r="H8" s="658"/>
      <c r="I8" s="659"/>
      <c r="J8" s="653"/>
      <c r="K8" s="653"/>
      <c r="L8" s="655"/>
      <c r="M8" s="655"/>
      <c r="N8" s="655"/>
    </row>
    <row r="9" spans="1:29" ht="15.75" hidden="1" x14ac:dyDescent="0.25">
      <c r="A9" s="82"/>
      <c r="B9" s="657"/>
      <c r="C9" s="658"/>
      <c r="D9" s="658"/>
      <c r="E9" s="658"/>
      <c r="F9" s="658"/>
      <c r="G9" s="658"/>
      <c r="H9" s="658"/>
      <c r="I9" s="659"/>
      <c r="J9" s="653"/>
      <c r="K9" s="653"/>
      <c r="L9" s="655"/>
      <c r="M9" s="655"/>
      <c r="N9" s="655"/>
    </row>
    <row r="10" spans="1:29" s="84" customFormat="1" ht="15.75" x14ac:dyDescent="0.25">
      <c r="A10" s="83"/>
      <c r="B10" s="640" t="s">
        <v>341</v>
      </c>
      <c r="C10" s="641"/>
      <c r="D10" s="641"/>
      <c r="E10" s="641"/>
      <c r="F10" s="641"/>
      <c r="G10" s="641"/>
      <c r="H10" s="641"/>
      <c r="I10" s="642"/>
      <c r="J10" s="639" t="s">
        <v>34</v>
      </c>
      <c r="K10" s="639"/>
      <c r="L10" s="651">
        <f>SUM(L7:N9)</f>
        <v>0</v>
      </c>
      <c r="M10" s="651"/>
      <c r="N10" s="651"/>
    </row>
    <row r="11" spans="1:29" ht="15.75" x14ac:dyDescent="0.25">
      <c r="A11" s="73"/>
      <c r="B11" s="73"/>
      <c r="C11" s="73"/>
      <c r="D11" s="73"/>
      <c r="E11" s="73"/>
      <c r="F11" s="73"/>
      <c r="G11" s="73"/>
      <c r="H11" s="73"/>
      <c r="I11" s="73"/>
      <c r="J11" s="73"/>
      <c r="K11" s="73"/>
      <c r="L11" s="73"/>
      <c r="M11" s="73"/>
      <c r="N11" s="73"/>
    </row>
    <row r="12" spans="1:29" ht="15.75" x14ac:dyDescent="0.25">
      <c r="A12" s="82"/>
      <c r="B12" s="657"/>
      <c r="C12" s="658"/>
      <c r="D12" s="658"/>
      <c r="E12" s="658"/>
      <c r="F12" s="658"/>
      <c r="G12" s="658"/>
      <c r="H12" s="658"/>
      <c r="I12" s="659"/>
      <c r="J12" s="637"/>
      <c r="K12" s="679"/>
      <c r="L12" s="637"/>
      <c r="M12" s="679"/>
      <c r="N12" s="638"/>
    </row>
    <row r="13" spans="1:29" ht="15.75" x14ac:dyDescent="0.25">
      <c r="A13" s="82"/>
      <c r="B13" s="657"/>
      <c r="C13" s="658"/>
      <c r="D13" s="658"/>
      <c r="E13" s="658"/>
      <c r="F13" s="658"/>
      <c r="G13" s="658"/>
      <c r="H13" s="658"/>
      <c r="I13" s="659"/>
      <c r="J13" s="637"/>
      <c r="K13" s="679"/>
      <c r="L13" s="637"/>
      <c r="M13" s="679"/>
      <c r="N13" s="638"/>
    </row>
    <row r="14" spans="1:29" ht="15.75" x14ac:dyDescent="0.25">
      <c r="A14" s="82"/>
      <c r="B14" s="657"/>
      <c r="C14" s="658"/>
      <c r="D14" s="658"/>
      <c r="E14" s="658"/>
      <c r="F14" s="658"/>
      <c r="G14" s="658"/>
      <c r="H14" s="658"/>
      <c r="I14" s="659"/>
      <c r="J14" s="637"/>
      <c r="K14" s="679"/>
      <c r="L14" s="637"/>
      <c r="M14" s="679"/>
      <c r="N14" s="638"/>
    </row>
    <row r="15" spans="1:29" ht="15.75" x14ac:dyDescent="0.25">
      <c r="A15" s="82"/>
      <c r="B15" s="657"/>
      <c r="C15" s="658"/>
      <c r="D15" s="658"/>
      <c r="E15" s="658"/>
      <c r="F15" s="658"/>
      <c r="G15" s="658"/>
      <c r="H15" s="658"/>
      <c r="I15" s="659"/>
      <c r="J15" s="637"/>
      <c r="K15" s="679"/>
      <c r="L15" s="637"/>
      <c r="M15" s="679"/>
      <c r="N15" s="638"/>
    </row>
    <row r="16" spans="1:29" ht="15.75" x14ac:dyDescent="0.25">
      <c r="A16" s="82"/>
      <c r="B16" s="657"/>
      <c r="C16" s="658"/>
      <c r="D16" s="658"/>
      <c r="E16" s="658"/>
      <c r="F16" s="658"/>
      <c r="G16" s="658"/>
      <c r="H16" s="658"/>
      <c r="I16" s="659"/>
      <c r="J16" s="637"/>
      <c r="K16" s="679"/>
      <c r="L16" s="637"/>
      <c r="M16" s="679"/>
      <c r="N16" s="638"/>
    </row>
    <row r="17" spans="1:256" ht="15.75" x14ac:dyDescent="0.25">
      <c r="A17" s="82"/>
      <c r="B17" s="657"/>
      <c r="C17" s="658"/>
      <c r="D17" s="658"/>
      <c r="E17" s="658"/>
      <c r="F17" s="658"/>
      <c r="G17" s="658"/>
      <c r="H17" s="658"/>
      <c r="I17" s="659"/>
      <c r="J17" s="637"/>
      <c r="K17" s="679"/>
      <c r="L17" s="637"/>
      <c r="M17" s="679"/>
      <c r="N17" s="638"/>
    </row>
    <row r="18" spans="1:256" ht="15.75" x14ac:dyDescent="0.25">
      <c r="A18" s="82"/>
      <c r="B18" s="657"/>
      <c r="C18" s="658"/>
      <c r="D18" s="658"/>
      <c r="E18" s="658"/>
      <c r="F18" s="658"/>
      <c r="G18" s="658"/>
      <c r="H18" s="658"/>
      <c r="I18" s="659"/>
      <c r="J18" s="637"/>
      <c r="K18" s="679"/>
      <c r="L18" s="637"/>
      <c r="M18" s="679"/>
      <c r="N18" s="638"/>
    </row>
    <row r="19" spans="1:256" ht="15.75" x14ac:dyDescent="0.25">
      <c r="A19" s="82"/>
      <c r="B19" s="657"/>
      <c r="C19" s="658"/>
      <c r="D19" s="658"/>
      <c r="E19" s="658"/>
      <c r="F19" s="658"/>
      <c r="G19" s="658"/>
      <c r="H19" s="658"/>
      <c r="I19" s="659"/>
      <c r="J19" s="637"/>
      <c r="K19" s="679"/>
      <c r="L19" s="637"/>
      <c r="M19" s="679"/>
      <c r="N19" s="638"/>
    </row>
    <row r="20" spans="1:256" ht="15.75" x14ac:dyDescent="0.25">
      <c r="A20" s="82"/>
      <c r="B20" s="657"/>
      <c r="C20" s="658"/>
      <c r="D20" s="658"/>
      <c r="E20" s="658"/>
      <c r="F20" s="658"/>
      <c r="G20" s="658"/>
      <c r="H20" s="658"/>
      <c r="I20" s="659"/>
      <c r="J20" s="637"/>
      <c r="K20" s="679"/>
      <c r="L20" s="637"/>
      <c r="M20" s="679"/>
      <c r="N20" s="638"/>
    </row>
    <row r="21" spans="1:256" ht="15.75" x14ac:dyDescent="0.25">
      <c r="A21" s="82"/>
      <c r="B21" s="657"/>
      <c r="C21" s="658"/>
      <c r="D21" s="658"/>
      <c r="E21" s="658"/>
      <c r="F21" s="658"/>
      <c r="G21" s="658"/>
      <c r="H21" s="658"/>
      <c r="I21" s="659"/>
      <c r="J21" s="637"/>
      <c r="K21" s="679"/>
      <c r="L21" s="637"/>
      <c r="M21" s="679"/>
      <c r="N21" s="638"/>
    </row>
    <row r="22" spans="1:256" ht="15.75" x14ac:dyDescent="0.25">
      <c r="A22" s="82"/>
      <c r="B22" s="657"/>
      <c r="C22" s="658"/>
      <c r="D22" s="658"/>
      <c r="E22" s="658"/>
      <c r="F22" s="658"/>
      <c r="G22" s="658"/>
      <c r="H22" s="658"/>
      <c r="I22" s="659"/>
      <c r="J22" s="637"/>
      <c r="K22" s="679"/>
      <c r="L22" s="637"/>
      <c r="M22" s="679"/>
      <c r="N22" s="638"/>
    </row>
    <row r="23" spans="1:256" ht="15.75" x14ac:dyDescent="0.25">
      <c r="A23" s="83"/>
      <c r="B23" s="640"/>
      <c r="C23" s="641"/>
      <c r="D23" s="641"/>
      <c r="E23" s="641"/>
      <c r="F23" s="641"/>
      <c r="G23" s="641"/>
      <c r="H23" s="641"/>
      <c r="I23" s="642"/>
      <c r="J23" s="646"/>
      <c r="K23" s="680"/>
      <c r="L23" s="646"/>
      <c r="M23" s="680"/>
      <c r="N23" s="647"/>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row>
    <row r="24" spans="1:256" ht="15.75" x14ac:dyDescent="0.25">
      <c r="A24" s="73"/>
      <c r="B24" s="73"/>
      <c r="C24" s="73"/>
      <c r="D24" s="73"/>
      <c r="E24" s="73"/>
      <c r="F24" s="73"/>
      <c r="G24" s="73"/>
      <c r="H24" s="73"/>
      <c r="I24" s="73"/>
      <c r="J24" s="73"/>
      <c r="K24" s="73"/>
      <c r="L24" s="73"/>
      <c r="M24" s="73"/>
      <c r="N24" s="73"/>
    </row>
  </sheetData>
  <mergeCells count="55">
    <mergeCell ref="B22:I22"/>
    <mergeCell ref="J22:K22"/>
    <mergeCell ref="L22:N22"/>
    <mergeCell ref="B23:I23"/>
    <mergeCell ref="J23:K23"/>
    <mergeCell ref="L23:N23"/>
    <mergeCell ref="B20:I20"/>
    <mergeCell ref="J20:K20"/>
    <mergeCell ref="L20:N20"/>
    <mergeCell ref="B21:I21"/>
    <mergeCell ref="J21:K21"/>
    <mergeCell ref="L21:N21"/>
    <mergeCell ref="B18:I18"/>
    <mergeCell ref="J18:K18"/>
    <mergeCell ref="L18:N18"/>
    <mergeCell ref="B19:I19"/>
    <mergeCell ref="J19:K19"/>
    <mergeCell ref="L19:N19"/>
    <mergeCell ref="B16:I16"/>
    <mergeCell ref="J16:K16"/>
    <mergeCell ref="L16:N16"/>
    <mergeCell ref="B17:I17"/>
    <mergeCell ref="J17:K17"/>
    <mergeCell ref="L17:N17"/>
    <mergeCell ref="B14:I14"/>
    <mergeCell ref="J14:K14"/>
    <mergeCell ref="L14:N14"/>
    <mergeCell ref="B15:I15"/>
    <mergeCell ref="J15:K15"/>
    <mergeCell ref="L15:N15"/>
    <mergeCell ref="B12:I12"/>
    <mergeCell ref="J12:K12"/>
    <mergeCell ref="L12:N12"/>
    <mergeCell ref="B13:I13"/>
    <mergeCell ref="J13:K13"/>
    <mergeCell ref="L13:N13"/>
    <mergeCell ref="B10:I10"/>
    <mergeCell ref="J10:K10"/>
    <mergeCell ref="L10:N10"/>
    <mergeCell ref="B8:I8"/>
    <mergeCell ref="J8:K8"/>
    <mergeCell ref="L8:N8"/>
    <mergeCell ref="B9:I9"/>
    <mergeCell ref="J9:K9"/>
    <mergeCell ref="L9:N9"/>
    <mergeCell ref="A2:N2"/>
    <mergeCell ref="A1:E1"/>
    <mergeCell ref="F1:N1"/>
    <mergeCell ref="B7:I7"/>
    <mergeCell ref="J7:K7"/>
    <mergeCell ref="L7:N7"/>
    <mergeCell ref="A4:O4"/>
    <mergeCell ref="B6:I6"/>
    <mergeCell ref="J6:K6"/>
    <mergeCell ref="L6:N6"/>
  </mergeCells>
  <pageMargins left="0.70866141732283472" right="0.70866141732283472" top="0.74803149606299213" bottom="0.74803149606299213" header="0.31496062992125984" footer="0.31496062992125984"/>
  <pageSetup paperSize="9" scale="7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Раздел1</vt:lpstr>
      <vt:lpstr>Раздел2 (2)</vt:lpstr>
      <vt:lpstr>заработная плата 111</vt:lpstr>
      <vt:lpstr>налоги 119 </vt:lpstr>
      <vt:lpstr>закупки обл 611</vt:lpstr>
      <vt:lpstr>налоги 290</vt:lpstr>
      <vt:lpstr>закупки мест 611</vt:lpstr>
      <vt:lpstr>закупки вб</vt:lpstr>
      <vt:lpstr>закупки мест 612</vt:lpstr>
      <vt:lpstr>Раздел1!Заголовки_для_печати</vt:lpstr>
      <vt:lpstr>'Раздел2 (2)'!Заголовки_для_печати</vt:lpstr>
      <vt:lpstr>'закупки вб'!Область_печати</vt:lpstr>
      <vt:lpstr>'закупки мест 611'!Область_печати</vt:lpstr>
      <vt:lpstr>'закупки мест 612'!Область_печати</vt:lpstr>
      <vt:lpstr>'заработная плата 111'!Область_печати</vt:lpstr>
      <vt:lpstr>'налоги 119 '!Область_печати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2023-12-29T07:59:17Z</dcterms:modified>
</cp:coreProperties>
</file>